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shisupo01\Desktop\"/>
    </mc:Choice>
  </mc:AlternateContent>
  <xr:revisionPtr revIDLastSave="0" documentId="13_ncr:1_{BE1452CD-29CE-4E82-AB91-A9CE8EA37125}" xr6:coauthVersionLast="36" xr6:coauthVersionMax="36" xr10:uidLastSave="{00000000-0000-0000-0000-000000000000}"/>
  <bookViews>
    <workbookView xWindow="0" yWindow="0" windowWidth="20490" windowHeight="7560" activeTab="1" xr2:uid="{F8BD6EB5-2069-4F98-A668-300E36038705}"/>
  </bookViews>
  <sheets>
    <sheet name="測定結果（小学生以上用）" sheetId="55" r:id="rId1"/>
    <sheet name="測定結果（幼児用）" sheetId="56" r:id="rId2"/>
    <sheet name="設定" sheetId="3" state="hidden" r:id="rId3"/>
    <sheet name="設定_幼児" sheetId="53" state="hidden" r:id="rId4"/>
    <sheet name="立得点表" sheetId="10" state="hidden" r:id="rId5"/>
    <sheet name="立得点表_幼児" sheetId="42" state="hidden" r:id="rId6"/>
    <sheet name="立3段得点表" sheetId="24" state="hidden" r:id="rId7"/>
    <sheet name="ボール得点表" sheetId="25" state="hidden" r:id="rId8"/>
    <sheet name="ボール得点表_幼児" sheetId="43" state="hidden" r:id="rId9"/>
    <sheet name="25m得点表_幼児" sheetId="39" state="hidden" r:id="rId10"/>
    <sheet name="50m得点表" sheetId="44" state="hidden" r:id="rId11"/>
    <sheet name="往得点表" sheetId="13" state="hidden" r:id="rId12"/>
    <sheet name="往得点表_幼児" sheetId="41" state="hidden" r:id="rId13"/>
    <sheet name="腕得点表" sheetId="12" state="hidden" r:id="rId14"/>
    <sheet name="腕膝得点表" sheetId="40" state="hidden" r:id="rId15"/>
    <sheet name="20mシャトルラン得点表" sheetId="27" state="hidden" r:id="rId16"/>
  </sheets>
  <definedNames>
    <definedName name="_xlnm._FilterDatabase" localSheetId="15" hidden="1">'20mシャトルラン得点表'!$A$15:$Y$15</definedName>
    <definedName name="_xlnm._FilterDatabase" localSheetId="9" hidden="1">'25m得点表_幼児'!$A$10:$C$10</definedName>
    <definedName name="_xlnm._FilterDatabase" localSheetId="10" hidden="1">'50m得点表'!$A$15:$Y$15</definedName>
    <definedName name="_xlnm._FilterDatabase" localSheetId="7" hidden="1">ボール得点表!$A$15:$Y$15</definedName>
    <definedName name="_xlnm._FilterDatabase" localSheetId="8" hidden="1">ボール得点表_幼児!$A$10:$C$10</definedName>
    <definedName name="_xlnm._FilterDatabase" localSheetId="11" hidden="1">往得点表!$A$15:$Y$15</definedName>
    <definedName name="_xlnm._FilterDatabase" localSheetId="12" hidden="1">往得点表_幼児!$A$10:$C$10</definedName>
    <definedName name="_xlnm._FilterDatabase" localSheetId="6" hidden="1">立3段得点表!$A$15:$Y$15</definedName>
    <definedName name="_xlnm._FilterDatabase" localSheetId="4" hidden="1">立得点表!$A$15:$Y$15</definedName>
    <definedName name="_xlnm._FilterDatabase" localSheetId="5" hidden="1">立得点表_幼児!$A$10:$C$10</definedName>
    <definedName name="_xlnm._FilterDatabase" localSheetId="13" hidden="1">腕得点表!$A$15:$Y$15</definedName>
    <definedName name="_xlnm._FilterDatabase" localSheetId="14" hidden="1">腕膝得点表!$A$7:$Y$7</definedName>
    <definedName name="asdfa" localSheetId="9">設定!#REF!</definedName>
    <definedName name="asdfa" localSheetId="10">設定!#REF!</definedName>
    <definedName name="asdfa" localSheetId="8">設定!#REF!</definedName>
    <definedName name="asdfa" localSheetId="12">設定!#REF!</definedName>
    <definedName name="asdfa" localSheetId="3">設定_幼児!#REF!</definedName>
    <definedName name="asdfa" localSheetId="1">設定!#REF!</definedName>
    <definedName name="asdfa" localSheetId="5">設定!#REF!</definedName>
    <definedName name="asdfa" localSheetId="14">設定!#REF!</definedName>
    <definedName name="asdfa">設定!#REF!</definedName>
    <definedName name="_xlnm.Print_Area" localSheetId="0">'測定結果（小学生以上用）'!$B$1:$CA$74</definedName>
    <definedName name="_xlnm.Print_Area" localSheetId="1">'測定結果（幼児用）'!$A$1:$AJ$42</definedName>
    <definedName name="_xlnm.Print_Titles" localSheetId="0">'測定結果（小学生以上用）'!$23:$24</definedName>
    <definedName name="_xlnm.Print_Titles" localSheetId="1">'測定結果（幼児用）'!$20:$21</definedName>
    <definedName name="t" localSheetId="3">設定_幼児!#REF!</definedName>
    <definedName name="t" localSheetId="1">設定!#REF!</definedName>
    <definedName name="t">設定!#REF!</definedName>
    <definedName name="さｄｆｓｄ" localSheetId="9">#REF!</definedName>
    <definedName name="さｄｆｓｄ" localSheetId="10">#REF!</definedName>
    <definedName name="さｄｆｓｄ" localSheetId="8">#REF!</definedName>
    <definedName name="さｄｆｓｄ" localSheetId="12">#REF!</definedName>
    <definedName name="さｄｆｓｄ" localSheetId="3">#REF!</definedName>
    <definedName name="さｄｆｓｄ" localSheetId="1">#REF!</definedName>
    <definedName name="さｄｆｓｄ" localSheetId="5">#REF!</definedName>
    <definedName name="さｄｆｓｄ" localSheetId="14">#REF!</definedName>
    <definedName name="さｄｆｓｄ">#REF!</definedName>
    <definedName name="学年→文字変換表">設定!$E$2:$F$10</definedName>
    <definedName name="学年変換表">設定!$L$2:$M$10</definedName>
    <definedName name="学年変換表_幼児">設定_幼児!$E$6:$F$7</definedName>
    <definedName name="記録表" localSheetId="15">#REF!</definedName>
    <definedName name="記録表" localSheetId="9">#REF!</definedName>
    <definedName name="記録表" localSheetId="10">#REF!</definedName>
    <definedName name="記録表" localSheetId="7">#REF!</definedName>
    <definedName name="記録表" localSheetId="8">#REF!</definedName>
    <definedName name="記録表" localSheetId="12">#REF!</definedName>
    <definedName name="記録表" localSheetId="3">#REF!</definedName>
    <definedName name="記録表" localSheetId="0">'測定結果（小学生以上用）'!$B$23:$AR$74</definedName>
    <definedName name="記録表" localSheetId="1">'測定結果（幼児用）'!$B$22:$AJ$42</definedName>
    <definedName name="記録表" localSheetId="6">#REF!</definedName>
    <definedName name="記録表" localSheetId="5">#REF!</definedName>
    <definedName name="記録表" localSheetId="14">#REF!</definedName>
    <definedName name="記録表">#REF!</definedName>
    <definedName name="種目">設定!$R$2:$R$68</definedName>
    <definedName name="壮年" localSheetId="15">設定!#REF!</definedName>
    <definedName name="壮年" localSheetId="9">設定!#REF!</definedName>
    <definedName name="壮年" localSheetId="10">設定!#REF!</definedName>
    <definedName name="壮年" localSheetId="7">設定!#REF!</definedName>
    <definedName name="壮年" localSheetId="8">設定!#REF!</definedName>
    <definedName name="壮年" localSheetId="12">設定!#REF!</definedName>
    <definedName name="壮年" localSheetId="3">設定_幼児!#REF!</definedName>
    <definedName name="壮年" localSheetId="1">設定!#REF!</definedName>
    <definedName name="壮年" localSheetId="6">設定!#REF!</definedName>
    <definedName name="壮年" localSheetId="5">設定!#REF!</definedName>
    <definedName name="壮年" localSheetId="14">設定!#REF!</definedName>
    <definedName name="壮年">設定!#REF!</definedName>
    <definedName name="年齢変換表" localSheetId="3">設定_幼児!$I$2:$J$25</definedName>
    <definedName name="年齢変換表">設定!$I$2:$J$25</definedName>
    <definedName name="判定表_４種目" localSheetId="3">設定_幼児!$A$11:$G$17</definedName>
    <definedName name="判定表_４種目">設定!$A$11:$G$17</definedName>
    <definedName name="判定表_５種目" localSheetId="3">設定_幼児!$A$1:$G$7</definedName>
    <definedName name="判定表_５種目">設定!$A$1:$G$7</definedName>
    <definedName name="幼児学年→文字変換表">設定_幼児!$E$2:$F$3</definedName>
    <definedName name="幼児年齢変換表">設定_幼児!$I$2:$J$4</definedName>
    <definedName name="幼少年" localSheetId="15">設定!#REF!</definedName>
    <definedName name="幼少年" localSheetId="9">設定!#REF!</definedName>
    <definedName name="幼少年" localSheetId="10">設定!#REF!</definedName>
    <definedName name="幼少年" localSheetId="7">設定!#REF!</definedName>
    <definedName name="幼少年" localSheetId="8">設定!#REF!</definedName>
    <definedName name="幼少年" localSheetId="12">設定!#REF!</definedName>
    <definedName name="幼少年" localSheetId="3">設定_幼児!#REF!</definedName>
    <definedName name="幼少年" localSheetId="1">設定!#REF!</definedName>
    <definedName name="幼少年" localSheetId="6">設定!#REF!</definedName>
    <definedName name="幼少年" localSheetId="5">設定!#REF!</definedName>
    <definedName name="幼少年" localSheetId="14">設定!#REF!</definedName>
    <definedName name="幼少年">設定!#REF!</definedName>
  </definedName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P26" i="55" l="1"/>
  <c r="AP25" i="55"/>
  <c r="L23" i="56" l="1"/>
  <c r="L42" i="56"/>
  <c r="L41" i="56"/>
  <c r="L40" i="56"/>
  <c r="L39" i="56"/>
  <c r="L38" i="56"/>
  <c r="L37" i="56"/>
  <c r="L36" i="56"/>
  <c r="L35" i="56"/>
  <c r="L34" i="56"/>
  <c r="L33" i="56"/>
  <c r="L32" i="56"/>
  <c r="L31" i="56"/>
  <c r="L30" i="56"/>
  <c r="L29" i="56"/>
  <c r="L28" i="56"/>
  <c r="L27" i="56"/>
  <c r="L26" i="56"/>
  <c r="L25" i="56"/>
  <c r="AH23" i="56"/>
  <c r="AG42" i="56"/>
  <c r="AG41" i="56"/>
  <c r="AG40" i="56"/>
  <c r="AG39" i="56"/>
  <c r="AG38" i="56"/>
  <c r="AG37" i="56"/>
  <c r="AG36" i="56"/>
  <c r="AG35" i="56"/>
  <c r="AG34" i="56"/>
  <c r="AG33" i="56"/>
  <c r="AG32" i="56"/>
  <c r="AG31" i="56"/>
  <c r="AG30" i="56"/>
  <c r="AG29" i="56"/>
  <c r="AG28" i="56"/>
  <c r="AG27" i="56"/>
  <c r="AG26" i="56"/>
  <c r="AG25" i="56"/>
  <c r="AG23" i="56"/>
  <c r="Y42" i="56"/>
  <c r="Y41" i="56"/>
  <c r="Y40" i="56"/>
  <c r="Y39" i="56"/>
  <c r="Y38" i="56"/>
  <c r="Y37" i="56"/>
  <c r="Y36" i="56"/>
  <c r="Y35" i="56"/>
  <c r="Y34" i="56"/>
  <c r="Y33" i="56"/>
  <c r="Y32" i="56"/>
  <c r="Y31" i="56"/>
  <c r="Y30" i="56"/>
  <c r="Y29" i="56"/>
  <c r="Y28" i="56"/>
  <c r="Y27" i="56"/>
  <c r="Y26" i="56"/>
  <c r="Y25" i="56"/>
  <c r="Y23" i="56"/>
  <c r="R42" i="56"/>
  <c r="R41" i="56"/>
  <c r="R40" i="56"/>
  <c r="R39" i="56"/>
  <c r="R38" i="56"/>
  <c r="R37" i="56"/>
  <c r="R36" i="56"/>
  <c r="R35" i="56"/>
  <c r="R34" i="56"/>
  <c r="R33" i="56"/>
  <c r="R32" i="56"/>
  <c r="R31" i="56"/>
  <c r="R30" i="56"/>
  <c r="R29" i="56"/>
  <c r="R28" i="56"/>
  <c r="R27" i="56"/>
  <c r="R26" i="56"/>
  <c r="R25" i="56"/>
  <c r="AP24" i="55"/>
  <c r="AP23" i="55"/>
  <c r="AO74" i="55"/>
  <c r="AO73" i="55"/>
  <c r="AO72" i="55"/>
  <c r="AO71" i="55"/>
  <c r="AO70" i="55"/>
  <c r="AO69" i="55"/>
  <c r="AO68" i="55"/>
  <c r="AO67" i="55"/>
  <c r="AO66" i="55"/>
  <c r="AO65" i="55"/>
  <c r="AO64" i="55"/>
  <c r="AO63" i="55"/>
  <c r="AO62" i="55"/>
  <c r="AO61" i="55"/>
  <c r="AO60" i="55"/>
  <c r="AO59" i="55"/>
  <c r="AO58" i="55"/>
  <c r="AO57" i="55"/>
  <c r="AO56" i="55"/>
  <c r="AO55" i="55"/>
  <c r="AO54" i="55"/>
  <c r="AO53" i="55"/>
  <c r="AO52" i="55"/>
  <c r="AO51" i="55"/>
  <c r="AO50" i="55"/>
  <c r="AO49" i="55"/>
  <c r="AO48" i="55"/>
  <c r="AO47" i="55"/>
  <c r="AO46" i="55"/>
  <c r="AO45" i="55"/>
  <c r="AO44" i="55"/>
  <c r="AO43" i="55"/>
  <c r="AO42" i="55"/>
  <c r="AO41" i="55"/>
  <c r="AO40" i="55"/>
  <c r="AO39" i="55"/>
  <c r="AO38" i="55"/>
  <c r="AO37" i="55"/>
  <c r="AO36" i="55"/>
  <c r="AO35" i="55"/>
  <c r="AO34" i="55"/>
  <c r="AO33" i="55"/>
  <c r="AO32" i="55"/>
  <c r="AO31" i="55"/>
  <c r="AM74" i="55"/>
  <c r="AM73" i="55"/>
  <c r="AM72" i="55"/>
  <c r="AM71" i="55"/>
  <c r="AM70" i="55"/>
  <c r="AM69" i="55"/>
  <c r="AM68" i="55"/>
  <c r="AM67" i="55"/>
  <c r="AM66" i="55"/>
  <c r="AM65" i="55"/>
  <c r="AM64" i="55"/>
  <c r="AM63" i="55"/>
  <c r="AM62" i="55"/>
  <c r="AM61" i="55"/>
  <c r="AM60" i="55"/>
  <c r="AM59" i="55"/>
  <c r="AM58" i="55"/>
  <c r="AM57" i="55"/>
  <c r="AM56" i="55"/>
  <c r="AM55" i="55"/>
  <c r="AM54" i="55"/>
  <c r="AM53" i="55"/>
  <c r="AM52" i="55"/>
  <c r="AM51" i="55"/>
  <c r="AM50" i="55"/>
  <c r="AM49" i="55"/>
  <c r="AM48" i="55"/>
  <c r="AM47" i="55"/>
  <c r="AM46" i="55"/>
  <c r="AM45" i="55"/>
  <c r="AM44" i="55"/>
  <c r="AM43" i="55"/>
  <c r="AM42" i="55"/>
  <c r="AM41" i="55"/>
  <c r="AM40" i="55"/>
  <c r="AM39" i="55"/>
  <c r="AM38" i="55"/>
  <c r="AM37" i="55"/>
  <c r="AM36" i="55"/>
  <c r="AM35" i="55"/>
  <c r="AM34" i="55"/>
  <c r="AM33" i="55"/>
  <c r="AM32" i="55"/>
  <c r="AM31" i="55"/>
  <c r="AK74" i="55"/>
  <c r="AK73" i="55"/>
  <c r="AK72" i="55"/>
  <c r="AK71" i="55"/>
  <c r="AK70" i="55"/>
  <c r="AK69" i="55"/>
  <c r="AK68" i="55"/>
  <c r="AK67" i="55"/>
  <c r="AK66" i="55"/>
  <c r="AK65" i="55"/>
  <c r="AK64" i="55"/>
  <c r="AK63" i="55"/>
  <c r="AK62" i="55"/>
  <c r="AK61" i="55"/>
  <c r="AK60" i="55"/>
  <c r="AK59" i="55"/>
  <c r="AK58" i="55"/>
  <c r="AK57" i="55"/>
  <c r="AK56" i="55"/>
  <c r="AK55" i="55"/>
  <c r="AK54" i="55"/>
  <c r="AK53" i="55"/>
  <c r="AK52" i="55"/>
  <c r="AK51" i="55"/>
  <c r="AK50" i="55"/>
  <c r="AK49" i="55"/>
  <c r="AK48" i="55"/>
  <c r="AK47" i="55"/>
  <c r="AK46" i="55"/>
  <c r="AK45" i="55"/>
  <c r="AK44" i="55"/>
  <c r="AK43" i="55"/>
  <c r="AK42" i="55"/>
  <c r="AK41" i="55"/>
  <c r="AK40" i="55"/>
  <c r="AK39" i="55"/>
  <c r="AK38" i="55"/>
  <c r="AK37" i="55"/>
  <c r="AK36" i="55"/>
  <c r="AK35" i="55"/>
  <c r="AK34" i="55"/>
  <c r="AK33" i="55"/>
  <c r="AK32" i="55"/>
  <c r="AK31" i="55"/>
  <c r="AK29" i="55"/>
  <c r="AK28" i="55"/>
  <c r="AK27" i="55"/>
  <c r="AK26" i="55"/>
  <c r="AK24" i="55"/>
  <c r="AK23" i="55"/>
  <c r="AI74" i="55"/>
  <c r="AI73" i="55"/>
  <c r="AI72" i="55"/>
  <c r="AI71" i="55"/>
  <c r="AI70" i="55"/>
  <c r="AI69" i="55"/>
  <c r="AI68" i="55"/>
  <c r="AI67" i="55"/>
  <c r="AI66" i="55"/>
  <c r="AI65" i="55"/>
  <c r="AI64" i="55"/>
  <c r="AI63" i="55"/>
  <c r="AI62" i="55"/>
  <c r="AI61" i="55"/>
  <c r="AI60" i="55"/>
  <c r="AI59" i="55"/>
  <c r="AI58" i="55"/>
  <c r="AI57" i="55"/>
  <c r="AI56" i="55"/>
  <c r="AI55" i="55"/>
  <c r="AI54" i="55"/>
  <c r="AI53" i="55"/>
  <c r="AI52" i="55"/>
  <c r="AI51" i="55"/>
  <c r="AI50" i="55"/>
  <c r="AI49" i="55"/>
  <c r="AI48" i="55"/>
  <c r="AI47" i="55"/>
  <c r="AI46" i="55"/>
  <c r="AI45" i="55"/>
  <c r="AI44" i="55"/>
  <c r="AI43" i="55"/>
  <c r="AI42" i="55"/>
  <c r="AI41" i="55"/>
  <c r="AI40" i="55"/>
  <c r="AI39" i="55"/>
  <c r="AI38" i="55"/>
  <c r="AI37" i="55"/>
  <c r="AI36" i="55"/>
  <c r="AI35" i="55"/>
  <c r="AI34" i="55"/>
  <c r="AI33" i="55"/>
  <c r="AI32" i="55"/>
  <c r="AI31" i="55"/>
  <c r="AG74" i="55"/>
  <c r="AG73" i="55"/>
  <c r="AG72" i="55"/>
  <c r="AG71" i="55"/>
  <c r="AG70" i="55"/>
  <c r="AG69" i="55"/>
  <c r="AG68" i="55"/>
  <c r="AG67" i="55"/>
  <c r="AG66" i="55"/>
  <c r="AG65" i="55"/>
  <c r="AG64" i="55"/>
  <c r="AG63" i="55"/>
  <c r="AG62" i="55"/>
  <c r="AG61" i="55"/>
  <c r="AG60" i="55"/>
  <c r="AG59" i="55"/>
  <c r="AG58" i="55"/>
  <c r="AG57" i="55"/>
  <c r="AG56" i="55"/>
  <c r="AG55" i="55"/>
  <c r="AG54" i="55"/>
  <c r="AG53" i="55"/>
  <c r="AG52" i="55"/>
  <c r="AG51" i="55"/>
  <c r="AG50" i="55"/>
  <c r="AG49" i="55"/>
  <c r="AG48" i="55"/>
  <c r="AG47" i="55"/>
  <c r="AG46" i="55"/>
  <c r="AG45" i="55"/>
  <c r="AG44" i="55"/>
  <c r="AG43" i="55"/>
  <c r="AG42" i="55"/>
  <c r="AG41" i="55"/>
  <c r="AG40" i="55"/>
  <c r="AG39" i="55"/>
  <c r="AG38" i="55"/>
  <c r="AG37" i="55"/>
  <c r="AG36" i="55"/>
  <c r="AG35" i="55"/>
  <c r="AG34" i="55"/>
  <c r="AG33" i="55"/>
  <c r="AG32" i="55"/>
  <c r="AG31" i="55"/>
  <c r="Y74" i="55"/>
  <c r="Y73" i="55"/>
  <c r="Y72" i="55"/>
  <c r="Y71" i="55"/>
  <c r="Y70" i="55"/>
  <c r="Y69" i="55"/>
  <c r="Y68" i="55"/>
  <c r="Y67" i="55"/>
  <c r="Y66" i="55"/>
  <c r="Y65" i="55"/>
  <c r="Y64" i="55"/>
  <c r="Y63" i="55"/>
  <c r="Y62" i="55"/>
  <c r="Y61" i="55"/>
  <c r="Y60" i="55"/>
  <c r="Y59" i="55"/>
  <c r="Y58" i="55"/>
  <c r="Y57" i="55"/>
  <c r="Y56" i="55"/>
  <c r="Y55" i="55"/>
  <c r="Y54" i="55"/>
  <c r="Y53" i="55"/>
  <c r="Y52" i="55"/>
  <c r="Y51" i="55"/>
  <c r="Y50" i="55"/>
  <c r="Y49" i="55"/>
  <c r="Y48" i="55"/>
  <c r="Y47" i="55"/>
  <c r="Y46" i="55"/>
  <c r="Y45" i="55"/>
  <c r="Y44" i="55"/>
  <c r="Y43" i="55"/>
  <c r="Y42" i="55"/>
  <c r="Y41" i="55"/>
  <c r="Y40" i="55"/>
  <c r="Y39" i="55"/>
  <c r="Y38" i="55"/>
  <c r="Y37" i="55"/>
  <c r="Y36" i="55"/>
  <c r="Y35" i="55"/>
  <c r="Y34" i="55"/>
  <c r="Y33" i="55"/>
  <c r="Y32" i="55"/>
  <c r="Y31" i="55"/>
  <c r="R74" i="55"/>
  <c r="R73" i="55"/>
  <c r="R72" i="55"/>
  <c r="R71" i="55"/>
  <c r="R70" i="55"/>
  <c r="R69" i="55"/>
  <c r="R68" i="55"/>
  <c r="R67" i="55"/>
  <c r="R66" i="55"/>
  <c r="R65" i="55"/>
  <c r="R64" i="55"/>
  <c r="R63" i="55"/>
  <c r="R62" i="55"/>
  <c r="R61" i="55"/>
  <c r="R60" i="55"/>
  <c r="R59" i="55"/>
  <c r="R58" i="55"/>
  <c r="R57" i="55"/>
  <c r="R56" i="55"/>
  <c r="R55" i="55"/>
  <c r="R54" i="55"/>
  <c r="R53" i="55"/>
  <c r="R52" i="55"/>
  <c r="R51" i="55"/>
  <c r="R50" i="55"/>
  <c r="R49" i="55"/>
  <c r="R48" i="55"/>
  <c r="R47" i="55"/>
  <c r="R46" i="55"/>
  <c r="R45" i="55"/>
  <c r="R44" i="55"/>
  <c r="R43" i="55"/>
  <c r="R42" i="55"/>
  <c r="R41" i="55"/>
  <c r="R40" i="55"/>
  <c r="R39" i="55"/>
  <c r="R38" i="55"/>
  <c r="R37" i="55"/>
  <c r="R36" i="55"/>
  <c r="R35" i="55"/>
  <c r="R34" i="55"/>
  <c r="R33" i="55"/>
  <c r="R32" i="55"/>
  <c r="R31" i="55"/>
  <c r="L74" i="55"/>
  <c r="L73" i="55"/>
  <c r="L72" i="55"/>
  <c r="L71" i="55"/>
  <c r="L70" i="55"/>
  <c r="L69" i="55"/>
  <c r="L68" i="55"/>
  <c r="L67" i="55"/>
  <c r="L66" i="55"/>
  <c r="L65" i="55"/>
  <c r="L64" i="55"/>
  <c r="L63" i="55"/>
  <c r="L62" i="55"/>
  <c r="L61" i="55"/>
  <c r="L60" i="55"/>
  <c r="L59" i="55"/>
  <c r="L58" i="55"/>
  <c r="L57" i="55"/>
  <c r="L56" i="55"/>
  <c r="L55" i="55"/>
  <c r="L54" i="55"/>
  <c r="L53" i="55"/>
  <c r="L52" i="55"/>
  <c r="L51" i="55"/>
  <c r="L50" i="55"/>
  <c r="L49" i="55"/>
  <c r="L48" i="55"/>
  <c r="L47" i="55"/>
  <c r="L46" i="55"/>
  <c r="L45" i="55"/>
  <c r="L44" i="55"/>
  <c r="L43" i="55"/>
  <c r="L42" i="55"/>
  <c r="L41" i="55"/>
  <c r="L40" i="55"/>
  <c r="L39" i="55"/>
  <c r="L38" i="55"/>
  <c r="L37" i="55"/>
  <c r="L36" i="55"/>
  <c r="L35" i="55"/>
  <c r="L34" i="55"/>
  <c r="L33" i="55"/>
  <c r="L32" i="55"/>
  <c r="L31" i="55"/>
  <c r="AK25" i="55"/>
  <c r="Y25" i="55"/>
  <c r="R23" i="56"/>
  <c r="AG24" i="56"/>
  <c r="Y24" i="56"/>
  <c r="R24" i="56"/>
  <c r="AK30" i="55"/>
  <c r="R30" i="55"/>
  <c r="R29" i="55"/>
  <c r="R28" i="55"/>
  <c r="R27" i="55"/>
  <c r="R26" i="55"/>
  <c r="AO28" i="55"/>
  <c r="AM28" i="55"/>
  <c r="AI30" i="55"/>
  <c r="Y30" i="55"/>
  <c r="AO27" i="55"/>
  <c r="AM27" i="55"/>
  <c r="AG30" i="55"/>
  <c r="AM29" i="55"/>
  <c r="AI29" i="55"/>
  <c r="AG29" i="55"/>
  <c r="Y29" i="55"/>
  <c r="AI28" i="55"/>
  <c r="AG28" i="55"/>
  <c r="Y28" i="55"/>
  <c r="AI27" i="55"/>
  <c r="AG27" i="55"/>
  <c r="Y27" i="55"/>
  <c r="AO30" i="55"/>
  <c r="AM30" i="55"/>
  <c r="AO29" i="55"/>
  <c r="AG26" i="55"/>
  <c r="Y26" i="55"/>
  <c r="AO26" i="55"/>
  <c r="AM26" i="55"/>
  <c r="AI26" i="55"/>
  <c r="H25" i="55" l="1"/>
  <c r="G25" i="55" s="1"/>
  <c r="AQ74" i="55"/>
  <c r="AP74" i="55"/>
  <c r="AQ73" i="55"/>
  <c r="AP73" i="55"/>
  <c r="AQ72" i="55"/>
  <c r="AP72" i="55"/>
  <c r="AQ71" i="55"/>
  <c r="AP71" i="55"/>
  <c r="AQ70" i="55"/>
  <c r="AP70" i="55"/>
  <c r="AQ69" i="55"/>
  <c r="AP69" i="55"/>
  <c r="AQ68" i="55"/>
  <c r="AP68" i="55"/>
  <c r="AQ67" i="55"/>
  <c r="AP67" i="55"/>
  <c r="AQ66" i="55"/>
  <c r="AP66" i="55"/>
  <c r="AQ65" i="55"/>
  <c r="AP65" i="55"/>
  <c r="AQ64" i="55"/>
  <c r="AP64" i="55"/>
  <c r="AQ63" i="55"/>
  <c r="AP63" i="55"/>
  <c r="AQ62" i="55"/>
  <c r="AP62" i="55"/>
  <c r="AQ61" i="55"/>
  <c r="AP61" i="55"/>
  <c r="AQ60" i="55"/>
  <c r="AP60" i="55"/>
  <c r="AQ59" i="55"/>
  <c r="AP59" i="55"/>
  <c r="AQ58" i="55"/>
  <c r="AP58" i="55"/>
  <c r="AQ57" i="55"/>
  <c r="AP57" i="55"/>
  <c r="AQ56" i="55"/>
  <c r="AP56" i="55"/>
  <c r="AQ55" i="55"/>
  <c r="AP55" i="55"/>
  <c r="AQ54" i="55"/>
  <c r="AP54" i="55"/>
  <c r="AQ53" i="55"/>
  <c r="AP53" i="55"/>
  <c r="AQ52" i="55"/>
  <c r="AP52" i="55"/>
  <c r="AQ51" i="55"/>
  <c r="AP51" i="55"/>
  <c r="AQ50" i="55"/>
  <c r="AP50" i="55"/>
  <c r="AQ49" i="55"/>
  <c r="AP49" i="55"/>
  <c r="AQ48" i="55"/>
  <c r="AP48" i="55"/>
  <c r="AQ47" i="55"/>
  <c r="AP47" i="55"/>
  <c r="AQ46" i="55"/>
  <c r="AP46" i="55"/>
  <c r="AQ45" i="55"/>
  <c r="AP45" i="55"/>
  <c r="AQ44" i="55"/>
  <c r="AP44" i="55"/>
  <c r="AQ43" i="55"/>
  <c r="AP43" i="55"/>
  <c r="AQ42" i="55"/>
  <c r="AP42" i="55"/>
  <c r="AQ41" i="55"/>
  <c r="AP41" i="55"/>
  <c r="AQ40" i="55"/>
  <c r="AP40" i="55"/>
  <c r="AQ39" i="55"/>
  <c r="AP39" i="55"/>
  <c r="AQ38" i="55"/>
  <c r="AP38" i="55"/>
  <c r="AQ37" i="55"/>
  <c r="AP37" i="55"/>
  <c r="AQ36" i="55"/>
  <c r="AP36" i="55"/>
  <c r="AQ35" i="55"/>
  <c r="AP35" i="55"/>
  <c r="AQ34" i="55"/>
  <c r="AP34" i="55"/>
  <c r="AQ33" i="55"/>
  <c r="AP33" i="55"/>
  <c r="AQ32" i="55"/>
  <c r="AP32" i="55"/>
  <c r="AQ31" i="55"/>
  <c r="AP31" i="55"/>
  <c r="AP30" i="55"/>
  <c r="AP29" i="55"/>
  <c r="AP28" i="55"/>
  <c r="AP27" i="55"/>
  <c r="B15" i="39"/>
  <c r="A15" i="39"/>
  <c r="B14" i="39"/>
  <c r="A14" i="39"/>
  <c r="B13" i="39"/>
  <c r="A13" i="39"/>
  <c r="B12" i="39"/>
  <c r="A12" i="39"/>
  <c r="B4" i="39"/>
  <c r="B5" i="39"/>
  <c r="B6" i="39"/>
  <c r="B7" i="39"/>
  <c r="A5" i="39"/>
  <c r="A6" i="39"/>
  <c r="A7" i="39"/>
  <c r="A4" i="39"/>
  <c r="B35" i="39"/>
  <c r="A35" i="39"/>
  <c r="B34" i="39"/>
  <c r="A34" i="39"/>
  <c r="B33" i="39"/>
  <c r="A33" i="39"/>
  <c r="B32" i="39"/>
  <c r="A32" i="39"/>
  <c r="B24" i="39"/>
  <c r="B25" i="39"/>
  <c r="B26" i="39"/>
  <c r="B27" i="39"/>
  <c r="A25" i="39"/>
  <c r="A26" i="39"/>
  <c r="A27" i="39"/>
  <c r="A24" i="39"/>
  <c r="B17" i="44"/>
  <c r="C17" i="44"/>
  <c r="D17" i="44"/>
  <c r="E17" i="44"/>
  <c r="F17" i="44"/>
  <c r="G17" i="44"/>
  <c r="H17" i="44"/>
  <c r="I17" i="44"/>
  <c r="B18" i="44"/>
  <c r="C18" i="44"/>
  <c r="D18" i="44"/>
  <c r="E18" i="44"/>
  <c r="F18" i="44"/>
  <c r="G18" i="44"/>
  <c r="H18" i="44"/>
  <c r="I18" i="44"/>
  <c r="B19" i="44"/>
  <c r="C19" i="44"/>
  <c r="D19" i="44"/>
  <c r="E19" i="44"/>
  <c r="F19" i="44"/>
  <c r="G19" i="44"/>
  <c r="H19" i="44"/>
  <c r="I19" i="44"/>
  <c r="B20" i="44"/>
  <c r="C20" i="44"/>
  <c r="D20" i="44"/>
  <c r="E20" i="44"/>
  <c r="F20" i="44"/>
  <c r="G20" i="44"/>
  <c r="H20" i="44"/>
  <c r="I20" i="44"/>
  <c r="B21" i="44"/>
  <c r="C21" i="44"/>
  <c r="D21" i="44"/>
  <c r="E21" i="44"/>
  <c r="F21" i="44"/>
  <c r="G21" i="44"/>
  <c r="H21" i="44"/>
  <c r="I21" i="44"/>
  <c r="B22" i="44"/>
  <c r="C22" i="44"/>
  <c r="D22" i="44"/>
  <c r="E22" i="44"/>
  <c r="F22" i="44"/>
  <c r="G22" i="44"/>
  <c r="H22" i="44"/>
  <c r="I22" i="44"/>
  <c r="B23" i="44"/>
  <c r="C23" i="44"/>
  <c r="D23" i="44"/>
  <c r="E23" i="44"/>
  <c r="F23" i="44"/>
  <c r="G23" i="44"/>
  <c r="H23" i="44"/>
  <c r="I23" i="44"/>
  <c r="B24" i="44"/>
  <c r="C24" i="44"/>
  <c r="D24" i="44"/>
  <c r="E24" i="44"/>
  <c r="F24" i="44"/>
  <c r="G24" i="44"/>
  <c r="H24" i="44"/>
  <c r="I24" i="44"/>
  <c r="B25" i="44"/>
  <c r="C25" i="44"/>
  <c r="D25" i="44"/>
  <c r="E25" i="44"/>
  <c r="F25" i="44"/>
  <c r="G25" i="44"/>
  <c r="H25" i="44"/>
  <c r="I25" i="44"/>
  <c r="A18" i="44"/>
  <c r="A19" i="44"/>
  <c r="A20" i="44"/>
  <c r="A21" i="44"/>
  <c r="A22" i="44"/>
  <c r="A23" i="44"/>
  <c r="A24" i="44"/>
  <c r="A25" i="44"/>
  <c r="A17" i="44"/>
  <c r="B4" i="44"/>
  <c r="C4" i="44"/>
  <c r="D4" i="44"/>
  <c r="E4" i="44"/>
  <c r="F4" i="44"/>
  <c r="G4" i="44"/>
  <c r="H4" i="44"/>
  <c r="I4" i="44"/>
  <c r="B5" i="44"/>
  <c r="C5" i="44"/>
  <c r="D5" i="44"/>
  <c r="E5" i="44"/>
  <c r="F5" i="44"/>
  <c r="G5" i="44"/>
  <c r="H5" i="44"/>
  <c r="I5" i="44"/>
  <c r="B6" i="44"/>
  <c r="C6" i="44"/>
  <c r="D6" i="44"/>
  <c r="E6" i="44"/>
  <c r="F6" i="44"/>
  <c r="G6" i="44"/>
  <c r="H6" i="44"/>
  <c r="I6" i="44"/>
  <c r="B7" i="44"/>
  <c r="C7" i="44"/>
  <c r="D7" i="44"/>
  <c r="E7" i="44"/>
  <c r="F7" i="44"/>
  <c r="G7" i="44"/>
  <c r="H7" i="44"/>
  <c r="I7" i="44"/>
  <c r="B8" i="44"/>
  <c r="C8" i="44"/>
  <c r="D8" i="44"/>
  <c r="E8" i="44"/>
  <c r="F8" i="44"/>
  <c r="G8" i="44"/>
  <c r="H8" i="44"/>
  <c r="I8" i="44"/>
  <c r="B9" i="44"/>
  <c r="C9" i="44"/>
  <c r="D9" i="44"/>
  <c r="E9" i="44"/>
  <c r="F9" i="44"/>
  <c r="G9" i="44"/>
  <c r="H9" i="44"/>
  <c r="I9" i="44"/>
  <c r="B10" i="44"/>
  <c r="C10" i="44"/>
  <c r="D10" i="44"/>
  <c r="E10" i="44"/>
  <c r="F10" i="44"/>
  <c r="G10" i="44"/>
  <c r="H10" i="44"/>
  <c r="I10" i="44"/>
  <c r="B11" i="44"/>
  <c r="C11" i="44"/>
  <c r="D11" i="44"/>
  <c r="E11" i="44"/>
  <c r="F11" i="44"/>
  <c r="G11" i="44"/>
  <c r="H11" i="44"/>
  <c r="I11" i="44"/>
  <c r="B12" i="44"/>
  <c r="C12" i="44"/>
  <c r="D12" i="44"/>
  <c r="E12" i="44"/>
  <c r="F12" i="44"/>
  <c r="G12" i="44"/>
  <c r="H12" i="44"/>
  <c r="I12" i="44"/>
  <c r="A5" i="44"/>
  <c r="A6" i="44"/>
  <c r="A7" i="44"/>
  <c r="A8" i="44"/>
  <c r="A9" i="44"/>
  <c r="A10" i="44"/>
  <c r="A11" i="44"/>
  <c r="A12" i="44"/>
  <c r="A4" i="44"/>
  <c r="B47" i="44"/>
  <c r="C47" i="44"/>
  <c r="D47" i="44"/>
  <c r="E47" i="44"/>
  <c r="F47" i="44"/>
  <c r="G47" i="44"/>
  <c r="H47" i="44"/>
  <c r="I47" i="44"/>
  <c r="B48" i="44"/>
  <c r="C48" i="44"/>
  <c r="D48" i="44"/>
  <c r="E48" i="44"/>
  <c r="F48" i="44"/>
  <c r="G48" i="44"/>
  <c r="H48" i="44"/>
  <c r="I48" i="44"/>
  <c r="B49" i="44"/>
  <c r="C49" i="44"/>
  <c r="D49" i="44"/>
  <c r="E49" i="44"/>
  <c r="F49" i="44"/>
  <c r="G49" i="44"/>
  <c r="H49" i="44"/>
  <c r="I49" i="44"/>
  <c r="B50" i="44"/>
  <c r="C50" i="44"/>
  <c r="D50" i="44"/>
  <c r="E50" i="44"/>
  <c r="F50" i="44"/>
  <c r="G50" i="44"/>
  <c r="H50" i="44"/>
  <c r="I50" i="44"/>
  <c r="B51" i="44"/>
  <c r="C51" i="44"/>
  <c r="D51" i="44"/>
  <c r="E51" i="44"/>
  <c r="F51" i="44"/>
  <c r="G51" i="44"/>
  <c r="H51" i="44"/>
  <c r="I51" i="44"/>
  <c r="B52" i="44"/>
  <c r="C52" i="44"/>
  <c r="D52" i="44"/>
  <c r="E52" i="44"/>
  <c r="F52" i="44"/>
  <c r="G52" i="44"/>
  <c r="H52" i="44"/>
  <c r="I52" i="44"/>
  <c r="B53" i="44"/>
  <c r="C53" i="44"/>
  <c r="D53" i="44"/>
  <c r="E53" i="44"/>
  <c r="F53" i="44"/>
  <c r="G53" i="44"/>
  <c r="H53" i="44"/>
  <c r="I53" i="44"/>
  <c r="B54" i="44"/>
  <c r="C54" i="44"/>
  <c r="D54" i="44"/>
  <c r="E54" i="44"/>
  <c r="F54" i="44"/>
  <c r="G54" i="44"/>
  <c r="H54" i="44"/>
  <c r="I54" i="44"/>
  <c r="B55" i="44"/>
  <c r="C55" i="44"/>
  <c r="D55" i="44"/>
  <c r="E55" i="44"/>
  <c r="F55" i="44"/>
  <c r="G55" i="44"/>
  <c r="H55" i="44"/>
  <c r="I55" i="44"/>
  <c r="A50" i="44"/>
  <c r="A49" i="44"/>
  <c r="A48" i="44"/>
  <c r="A47" i="44"/>
  <c r="A51" i="44"/>
  <c r="A52" i="44"/>
  <c r="A53" i="44"/>
  <c r="A54" i="44"/>
  <c r="A55" i="44"/>
  <c r="B34" i="44"/>
  <c r="C34" i="44"/>
  <c r="D34" i="44"/>
  <c r="E34" i="44"/>
  <c r="F34" i="44"/>
  <c r="G34" i="44"/>
  <c r="H34" i="44"/>
  <c r="I34" i="44"/>
  <c r="B35" i="44"/>
  <c r="C35" i="44"/>
  <c r="D35" i="44"/>
  <c r="E35" i="44"/>
  <c r="F35" i="44"/>
  <c r="G35" i="44"/>
  <c r="H35" i="44"/>
  <c r="I35" i="44"/>
  <c r="B36" i="44"/>
  <c r="C36" i="44"/>
  <c r="D36" i="44"/>
  <c r="E36" i="44"/>
  <c r="F36" i="44"/>
  <c r="G36" i="44"/>
  <c r="H36" i="44"/>
  <c r="I36" i="44"/>
  <c r="B37" i="44"/>
  <c r="C37" i="44"/>
  <c r="D37" i="44"/>
  <c r="E37" i="44"/>
  <c r="F37" i="44"/>
  <c r="G37" i="44"/>
  <c r="H37" i="44"/>
  <c r="I37" i="44"/>
  <c r="B38" i="44"/>
  <c r="C38" i="44"/>
  <c r="D38" i="44"/>
  <c r="E38" i="44"/>
  <c r="F38" i="44"/>
  <c r="G38" i="44"/>
  <c r="H38" i="44"/>
  <c r="I38" i="44"/>
  <c r="B39" i="44"/>
  <c r="C39" i="44"/>
  <c r="D39" i="44"/>
  <c r="E39" i="44"/>
  <c r="F39" i="44"/>
  <c r="G39" i="44"/>
  <c r="H39" i="44"/>
  <c r="I39" i="44"/>
  <c r="B40" i="44"/>
  <c r="C40" i="44"/>
  <c r="D40" i="44"/>
  <c r="E40" i="44"/>
  <c r="F40" i="44"/>
  <c r="G40" i="44"/>
  <c r="H40" i="44"/>
  <c r="I40" i="44"/>
  <c r="B41" i="44"/>
  <c r="C41" i="44"/>
  <c r="D41" i="44"/>
  <c r="E41" i="44"/>
  <c r="F41" i="44"/>
  <c r="G41" i="44"/>
  <c r="H41" i="44"/>
  <c r="I41" i="44"/>
  <c r="B42" i="44"/>
  <c r="C42" i="44"/>
  <c r="D42" i="44"/>
  <c r="E42" i="44"/>
  <c r="F42" i="44"/>
  <c r="G42" i="44"/>
  <c r="H42" i="44"/>
  <c r="I42" i="44"/>
  <c r="A35" i="44"/>
  <c r="A36" i="44"/>
  <c r="A37" i="44"/>
  <c r="A38" i="44"/>
  <c r="A39" i="44"/>
  <c r="A40" i="44"/>
  <c r="A41" i="44"/>
  <c r="A42" i="44"/>
  <c r="A34" i="44"/>
  <c r="CW26" i="55"/>
  <c r="CW24" i="55"/>
  <c r="CW23" i="55"/>
  <c r="L26" i="55"/>
  <c r="AQ26" i="55" l="1"/>
  <c r="I16" i="44"/>
  <c r="CW25" i="55"/>
  <c r="AX22" i="56" l="1"/>
  <c r="AX23" i="56"/>
  <c r="AX24" i="56"/>
  <c r="AX25" i="56"/>
  <c r="AX26" i="56"/>
  <c r="AX27" i="56"/>
  <c r="AX28" i="56"/>
  <c r="AX29" i="56"/>
  <c r="AX30" i="56"/>
  <c r="AX31" i="56"/>
  <c r="AX32" i="56"/>
  <c r="AX33" i="56"/>
  <c r="AX34" i="56"/>
  <c r="AX35" i="56"/>
  <c r="AX36" i="56"/>
  <c r="AX37" i="56"/>
  <c r="AX38" i="56"/>
  <c r="AX39" i="56"/>
  <c r="AX40" i="56"/>
  <c r="AX41" i="56"/>
  <c r="AX42" i="56"/>
  <c r="L24" i="56"/>
  <c r="AI23" i="56" l="1"/>
  <c r="AJ23" i="56" s="1"/>
  <c r="CW27" i="55"/>
  <c r="CW28" i="55"/>
  <c r="CW29" i="55"/>
  <c r="CW30" i="55"/>
  <c r="CW31" i="55"/>
  <c r="CW32" i="55"/>
  <c r="CW33" i="55"/>
  <c r="CW34" i="55"/>
  <c r="CW35" i="55"/>
  <c r="CW36" i="55"/>
  <c r="CW37" i="55"/>
  <c r="CW38" i="55"/>
  <c r="CW39" i="55"/>
  <c r="CW40" i="55"/>
  <c r="CW41" i="55"/>
  <c r="CW42" i="55"/>
  <c r="CW43" i="55"/>
  <c r="CW44" i="55"/>
  <c r="CW45" i="55"/>
  <c r="CW46" i="55"/>
  <c r="CW47" i="55"/>
  <c r="CW48" i="55"/>
  <c r="CW49" i="55"/>
  <c r="CW50" i="55"/>
  <c r="CW51" i="55"/>
  <c r="CW52" i="55"/>
  <c r="CW53" i="55"/>
  <c r="CW54" i="55"/>
  <c r="CW55" i="55"/>
  <c r="CW56" i="55"/>
  <c r="CW57" i="55"/>
  <c r="CW58" i="55"/>
  <c r="CW59" i="55"/>
  <c r="CW60" i="55"/>
  <c r="CW61" i="55"/>
  <c r="CW62" i="55"/>
  <c r="CW63" i="55"/>
  <c r="CW64" i="55"/>
  <c r="CW65" i="55"/>
  <c r="CW66" i="55"/>
  <c r="CW67" i="55"/>
  <c r="CW68" i="55"/>
  <c r="CW69" i="55"/>
  <c r="CW70" i="55"/>
  <c r="CW71" i="55"/>
  <c r="CW72" i="55"/>
  <c r="CW73" i="55"/>
  <c r="CW74" i="55"/>
  <c r="L30" i="55"/>
  <c r="L29" i="55"/>
  <c r="L28" i="55"/>
  <c r="L27" i="55"/>
  <c r="AQ30" i="55" l="1"/>
  <c r="AR30" i="55" s="1"/>
  <c r="AQ29" i="55"/>
  <c r="AR29" i="55" s="1"/>
  <c r="AQ28" i="55"/>
  <c r="AR28" i="55" s="1"/>
  <c r="AQ27" i="55"/>
  <c r="AR27" i="55" s="1"/>
  <c r="AI42" i="56"/>
  <c r="AH42" i="56"/>
  <c r="AJ42" i="56" s="1"/>
  <c r="AI41" i="56"/>
  <c r="AH41" i="56"/>
  <c r="AJ41" i="56" s="1"/>
  <c r="AI40" i="56"/>
  <c r="AH40" i="56"/>
  <c r="AJ40" i="56" s="1"/>
  <c r="AJ39" i="56"/>
  <c r="AI39" i="56"/>
  <c r="AH39" i="56"/>
  <c r="AJ38" i="56"/>
  <c r="AI38" i="56"/>
  <c r="AH38" i="56"/>
  <c r="AI37" i="56"/>
  <c r="AH37" i="56"/>
  <c r="AJ37" i="56" s="1"/>
  <c r="AJ36" i="56"/>
  <c r="AI36" i="56"/>
  <c r="AH36" i="56"/>
  <c r="AJ35" i="56"/>
  <c r="AI35" i="56"/>
  <c r="AH35" i="56"/>
  <c r="AI34" i="56"/>
  <c r="AH34" i="56"/>
  <c r="AJ34" i="56" s="1"/>
  <c r="AI33" i="56"/>
  <c r="AH33" i="56"/>
  <c r="AJ33" i="56" s="1"/>
  <c r="AI32" i="56"/>
  <c r="AH32" i="56"/>
  <c r="AJ32" i="56" s="1"/>
  <c r="AI31" i="56"/>
  <c r="AH31" i="56"/>
  <c r="AJ31" i="56" s="1"/>
  <c r="AI30" i="56"/>
  <c r="AH30" i="56"/>
  <c r="AJ30" i="56" s="1"/>
  <c r="AI29" i="56"/>
  <c r="AH29" i="56"/>
  <c r="AJ29" i="56" s="1"/>
  <c r="AI28" i="56"/>
  <c r="AH28" i="56"/>
  <c r="AJ28" i="56" s="1"/>
  <c r="AI27" i="56"/>
  <c r="AH27" i="56"/>
  <c r="AJ27" i="56" s="1"/>
  <c r="AI26" i="56"/>
  <c r="AH26" i="56"/>
  <c r="AJ26" i="56" s="1"/>
  <c r="AI25" i="56"/>
  <c r="AH25" i="56"/>
  <c r="AJ25" i="56" s="1"/>
  <c r="AI24" i="56"/>
  <c r="AH24" i="56"/>
  <c r="H42" i="56"/>
  <c r="G42" i="56" s="1"/>
  <c r="H41" i="56"/>
  <c r="G41" i="56" s="1"/>
  <c r="H40" i="56"/>
  <c r="G40" i="56" s="1"/>
  <c r="H39" i="56"/>
  <c r="G39" i="56" s="1"/>
  <c r="H38" i="56"/>
  <c r="G38" i="56" s="1"/>
  <c r="H37" i="56"/>
  <c r="G37" i="56" s="1"/>
  <c r="H36" i="56"/>
  <c r="G36" i="56" s="1"/>
  <c r="H35" i="56"/>
  <c r="G35" i="56" s="1"/>
  <c r="H34" i="56"/>
  <c r="G34" i="56" s="1"/>
  <c r="H33" i="56"/>
  <c r="G33" i="56" s="1"/>
  <c r="H32" i="56"/>
  <c r="G32" i="56" s="1"/>
  <c r="H31" i="56"/>
  <c r="G31" i="56" s="1"/>
  <c r="H30" i="56"/>
  <c r="G30" i="56" s="1"/>
  <c r="H29" i="56"/>
  <c r="G29" i="56" s="1"/>
  <c r="H28" i="56"/>
  <c r="G28" i="56" s="1"/>
  <c r="H27" i="56"/>
  <c r="G27" i="56" s="1"/>
  <c r="H26" i="56"/>
  <c r="G26" i="56" s="1"/>
  <c r="H25" i="56"/>
  <c r="G25" i="56" s="1"/>
  <c r="H24" i="56"/>
  <c r="G24" i="56" s="1"/>
  <c r="H23" i="56"/>
  <c r="G23" i="56" s="1"/>
  <c r="H22" i="56"/>
  <c r="G22" i="56" s="1"/>
  <c r="AR74" i="55"/>
  <c r="AR73" i="55"/>
  <c r="AR72" i="55"/>
  <c r="AR71" i="55"/>
  <c r="AR70" i="55"/>
  <c r="AR69" i="55"/>
  <c r="AR68" i="55"/>
  <c r="AR67" i="55"/>
  <c r="AR66" i="55"/>
  <c r="AR65" i="55"/>
  <c r="AR64" i="55"/>
  <c r="AR63" i="55"/>
  <c r="AR62" i="55"/>
  <c r="AR61" i="55"/>
  <c r="AR60" i="55"/>
  <c r="AR59" i="55"/>
  <c r="AR58" i="55"/>
  <c r="AR57" i="55"/>
  <c r="AR56" i="55"/>
  <c r="AR55" i="55"/>
  <c r="AR54" i="55"/>
  <c r="AR53" i="55"/>
  <c r="AR52" i="55"/>
  <c r="AR51" i="55"/>
  <c r="AR50" i="55"/>
  <c r="AR49" i="55"/>
  <c r="AR48" i="55"/>
  <c r="AR47" i="55"/>
  <c r="AR46" i="55"/>
  <c r="AR45" i="55"/>
  <c r="AR44" i="55"/>
  <c r="AR43" i="55"/>
  <c r="AR42" i="55"/>
  <c r="AR41" i="55"/>
  <c r="AR40" i="55"/>
  <c r="AR39" i="55"/>
  <c r="AR38" i="55"/>
  <c r="AR37" i="55"/>
  <c r="AR36" i="55"/>
  <c r="AR35" i="55"/>
  <c r="AR34" i="55"/>
  <c r="AR33" i="55"/>
  <c r="AR32" i="55"/>
  <c r="AR31" i="55"/>
  <c r="AR26" i="55"/>
  <c r="J17" i="55" s="1"/>
  <c r="H74" i="55"/>
  <c r="G74" i="55" s="1"/>
  <c r="H73" i="55"/>
  <c r="G73" i="55" s="1"/>
  <c r="H72" i="55"/>
  <c r="G72" i="55" s="1"/>
  <c r="H71" i="55"/>
  <c r="G71" i="55" s="1"/>
  <c r="H70" i="55"/>
  <c r="G70" i="55" s="1"/>
  <c r="H69" i="55"/>
  <c r="G69" i="55" s="1"/>
  <c r="H68" i="55"/>
  <c r="G68" i="55" s="1"/>
  <c r="H67" i="55"/>
  <c r="G67" i="55" s="1"/>
  <c r="H66" i="55"/>
  <c r="G66" i="55" s="1"/>
  <c r="H65" i="55"/>
  <c r="G65" i="55" s="1"/>
  <c r="H64" i="55"/>
  <c r="G64" i="55" s="1"/>
  <c r="H63" i="55"/>
  <c r="G63" i="55" s="1"/>
  <c r="H62" i="55"/>
  <c r="G62" i="55" s="1"/>
  <c r="H61" i="55"/>
  <c r="G61" i="55" s="1"/>
  <c r="H60" i="55"/>
  <c r="G60" i="55" s="1"/>
  <c r="H59" i="55"/>
  <c r="G59" i="55" s="1"/>
  <c r="H58" i="55"/>
  <c r="G58" i="55" s="1"/>
  <c r="H57" i="55"/>
  <c r="G57" i="55" s="1"/>
  <c r="H56" i="55"/>
  <c r="G56" i="55" s="1"/>
  <c r="H55" i="55"/>
  <c r="G55" i="55" s="1"/>
  <c r="H54" i="55"/>
  <c r="G54" i="55" s="1"/>
  <c r="H53" i="55"/>
  <c r="G53" i="55" s="1"/>
  <c r="H52" i="55"/>
  <c r="G52" i="55" s="1"/>
  <c r="H51" i="55"/>
  <c r="G51" i="55" s="1"/>
  <c r="H50" i="55"/>
  <c r="G50" i="55" s="1"/>
  <c r="H49" i="55"/>
  <c r="G49" i="55" s="1"/>
  <c r="H48" i="55"/>
  <c r="G48" i="55" s="1"/>
  <c r="H47" i="55"/>
  <c r="G47" i="55" s="1"/>
  <c r="H46" i="55"/>
  <c r="G46" i="55" s="1"/>
  <c r="H45" i="55"/>
  <c r="G45" i="55" s="1"/>
  <c r="H44" i="55"/>
  <c r="G44" i="55" s="1"/>
  <c r="H43" i="55"/>
  <c r="G43" i="55" s="1"/>
  <c r="H42" i="55"/>
  <c r="G42" i="55" s="1"/>
  <c r="H41" i="55"/>
  <c r="G41" i="55" s="1"/>
  <c r="H40" i="55"/>
  <c r="G40" i="55" s="1"/>
  <c r="H39" i="55"/>
  <c r="G39" i="55" s="1"/>
  <c r="H38" i="55"/>
  <c r="G38" i="55" s="1"/>
  <c r="H37" i="55"/>
  <c r="G37" i="55" s="1"/>
  <c r="H36" i="55"/>
  <c r="G36" i="55" s="1"/>
  <c r="H35" i="55"/>
  <c r="G35" i="55" s="1"/>
  <c r="H34" i="55"/>
  <c r="G34" i="55" s="1"/>
  <c r="H33" i="55"/>
  <c r="G33" i="55" s="1"/>
  <c r="H32" i="55"/>
  <c r="G32" i="55" s="1"/>
  <c r="H31" i="55"/>
  <c r="G31" i="55" s="1"/>
  <c r="H30" i="55"/>
  <c r="G30" i="55" s="1"/>
  <c r="H29" i="55"/>
  <c r="G29" i="55" s="1"/>
  <c r="H28" i="55"/>
  <c r="G28" i="55" s="1"/>
  <c r="H27" i="55"/>
  <c r="G27" i="55" s="1"/>
  <c r="H26" i="55"/>
  <c r="G26" i="55" s="1"/>
  <c r="H24" i="55"/>
  <c r="G24" i="55" s="1"/>
  <c r="AJ24" i="56" l="1"/>
  <c r="F17" i="55"/>
  <c r="H17" i="55"/>
  <c r="H23" i="55"/>
  <c r="G23" i="55" s="1"/>
  <c r="F25" i="27" l="1"/>
  <c r="F24" i="27"/>
  <c r="F23" i="27"/>
  <c r="F22" i="27"/>
  <c r="F21" i="27"/>
  <c r="F20" i="27"/>
  <c r="F19" i="27"/>
  <c r="F18" i="27"/>
  <c r="F17" i="27"/>
  <c r="F16" i="27"/>
  <c r="A25" i="27"/>
  <c r="A24" i="27"/>
  <c r="A23" i="27"/>
  <c r="A22" i="27"/>
  <c r="A21" i="27"/>
  <c r="A20" i="27"/>
  <c r="A19" i="27"/>
  <c r="A18" i="27"/>
  <c r="A17" i="27"/>
  <c r="A16" i="27"/>
  <c r="D12" i="27"/>
  <c r="D11" i="27"/>
  <c r="D10" i="27"/>
  <c r="D9" i="27"/>
  <c r="D8" i="27"/>
  <c r="D7" i="27"/>
  <c r="D6" i="27"/>
  <c r="D5" i="27"/>
  <c r="D4" i="27"/>
  <c r="D3" i="27"/>
  <c r="A12" i="27"/>
  <c r="A11" i="27"/>
  <c r="A10" i="27"/>
  <c r="A9" i="27"/>
  <c r="A8" i="27"/>
  <c r="A7" i="27"/>
  <c r="A6" i="27"/>
  <c r="A5" i="27"/>
  <c r="A4" i="27"/>
  <c r="A3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E25" i="27"/>
  <c r="D25" i="27"/>
  <c r="C25" i="27"/>
  <c r="B25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E24" i="27"/>
  <c r="D24" i="27"/>
  <c r="C24" i="27"/>
  <c r="B24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E23" i="27"/>
  <c r="D23" i="27"/>
  <c r="C23" i="27"/>
  <c r="B23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E22" i="27"/>
  <c r="D22" i="27"/>
  <c r="C22" i="27"/>
  <c r="B22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E21" i="27"/>
  <c r="D21" i="27"/>
  <c r="C21" i="27"/>
  <c r="B21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E20" i="27"/>
  <c r="D20" i="27"/>
  <c r="C20" i="27"/>
  <c r="B20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E19" i="27"/>
  <c r="D19" i="27"/>
  <c r="C19" i="27"/>
  <c r="B19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E18" i="27"/>
  <c r="D18" i="27"/>
  <c r="C18" i="27"/>
  <c r="B18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E17" i="27"/>
  <c r="D17" i="27"/>
  <c r="C17" i="27"/>
  <c r="B17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E16" i="27"/>
  <c r="D16" i="27"/>
  <c r="C16" i="27"/>
  <c r="B16" i="27"/>
  <c r="B3" i="27"/>
  <c r="C3" i="27"/>
  <c r="E3" i="27"/>
  <c r="F3" i="27"/>
  <c r="G3" i="27"/>
  <c r="H3" i="27"/>
  <c r="I3" i="27"/>
  <c r="J3" i="27"/>
  <c r="K3" i="27"/>
  <c r="L3" i="27"/>
  <c r="M3" i="27"/>
  <c r="N3" i="27"/>
  <c r="O3" i="27"/>
  <c r="P3" i="27"/>
  <c r="Q3" i="27"/>
  <c r="R3" i="27"/>
  <c r="S3" i="27"/>
  <c r="T3" i="27"/>
  <c r="U3" i="27"/>
  <c r="V3" i="27"/>
  <c r="W3" i="27"/>
  <c r="X3" i="27"/>
  <c r="B4" i="27"/>
  <c r="C4" i="27"/>
  <c r="E4" i="27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V4" i="27"/>
  <c r="W4" i="27"/>
  <c r="X4" i="27"/>
  <c r="B5" i="27"/>
  <c r="C5" i="27"/>
  <c r="E5" i="27"/>
  <c r="F5" i="27"/>
  <c r="G5" i="27"/>
  <c r="H5" i="27"/>
  <c r="I5" i="27"/>
  <c r="J5" i="27"/>
  <c r="K5" i="27"/>
  <c r="L5" i="27"/>
  <c r="M5" i="27"/>
  <c r="N5" i="27"/>
  <c r="O5" i="27"/>
  <c r="P5" i="27"/>
  <c r="Q5" i="27"/>
  <c r="R5" i="27"/>
  <c r="S5" i="27"/>
  <c r="T5" i="27"/>
  <c r="U5" i="27"/>
  <c r="V5" i="27"/>
  <c r="W5" i="27"/>
  <c r="X5" i="27"/>
  <c r="B6" i="27"/>
  <c r="C6" i="27"/>
  <c r="E6" i="27"/>
  <c r="F6" i="27"/>
  <c r="G6" i="27"/>
  <c r="H6" i="27"/>
  <c r="I6" i="27"/>
  <c r="J6" i="27"/>
  <c r="K6" i="27"/>
  <c r="L6" i="27"/>
  <c r="M6" i="27"/>
  <c r="N6" i="27"/>
  <c r="O6" i="27"/>
  <c r="P6" i="27"/>
  <c r="Q6" i="27"/>
  <c r="R6" i="27"/>
  <c r="S6" i="27"/>
  <c r="T6" i="27"/>
  <c r="U6" i="27"/>
  <c r="V6" i="27"/>
  <c r="W6" i="27"/>
  <c r="X6" i="27"/>
  <c r="B7" i="27"/>
  <c r="C7" i="27"/>
  <c r="E7" i="27"/>
  <c r="F7" i="27"/>
  <c r="G7" i="27"/>
  <c r="H7" i="27"/>
  <c r="I7" i="27"/>
  <c r="J7" i="27"/>
  <c r="K7" i="27"/>
  <c r="L7" i="27"/>
  <c r="M7" i="27"/>
  <c r="N7" i="27"/>
  <c r="O7" i="27"/>
  <c r="P7" i="27"/>
  <c r="Q7" i="27"/>
  <c r="R7" i="27"/>
  <c r="S7" i="27"/>
  <c r="T7" i="27"/>
  <c r="U7" i="27"/>
  <c r="V7" i="27"/>
  <c r="W7" i="27"/>
  <c r="X7" i="27"/>
  <c r="B8" i="27"/>
  <c r="C8" i="27"/>
  <c r="E8" i="27"/>
  <c r="F8" i="27"/>
  <c r="G8" i="27"/>
  <c r="H8" i="27"/>
  <c r="I8" i="27"/>
  <c r="J8" i="27"/>
  <c r="K8" i="27"/>
  <c r="L8" i="27"/>
  <c r="M8" i="27"/>
  <c r="N8" i="27"/>
  <c r="O8" i="27"/>
  <c r="P8" i="27"/>
  <c r="Q8" i="27"/>
  <c r="R8" i="27"/>
  <c r="S8" i="27"/>
  <c r="T8" i="27"/>
  <c r="U8" i="27"/>
  <c r="V8" i="27"/>
  <c r="W8" i="27"/>
  <c r="X8" i="27"/>
  <c r="B9" i="27"/>
  <c r="C9" i="27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X9" i="27"/>
  <c r="B10" i="27"/>
  <c r="C10" i="27"/>
  <c r="E10" i="27"/>
  <c r="F10" i="27"/>
  <c r="G10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V10" i="27"/>
  <c r="W10" i="27"/>
  <c r="X10" i="27"/>
  <c r="B11" i="27"/>
  <c r="C11" i="27"/>
  <c r="E11" i="27"/>
  <c r="F11" i="27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B12" i="27"/>
  <c r="C12" i="27"/>
  <c r="E12" i="27"/>
  <c r="F12" i="27"/>
  <c r="G12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E9" i="40"/>
  <c r="E8" i="40"/>
  <c r="A9" i="40"/>
  <c r="A8" i="40"/>
  <c r="F4" i="40"/>
  <c r="F3" i="40"/>
  <c r="A4" i="40"/>
  <c r="A3" i="40"/>
  <c r="X9" i="40"/>
  <c r="W9" i="40"/>
  <c r="V9" i="40"/>
  <c r="U9" i="40"/>
  <c r="T9" i="40"/>
  <c r="S9" i="40"/>
  <c r="R9" i="40"/>
  <c r="Q9" i="40"/>
  <c r="P9" i="40"/>
  <c r="O9" i="40"/>
  <c r="N9" i="40"/>
  <c r="M9" i="40"/>
  <c r="L9" i="40"/>
  <c r="K9" i="40"/>
  <c r="J9" i="40"/>
  <c r="I9" i="40"/>
  <c r="H9" i="40"/>
  <c r="G9" i="40"/>
  <c r="F9" i="40"/>
  <c r="D9" i="40"/>
  <c r="C9" i="40"/>
  <c r="B9" i="40"/>
  <c r="X8" i="40"/>
  <c r="W8" i="40"/>
  <c r="V8" i="40"/>
  <c r="U8" i="40"/>
  <c r="T8" i="40"/>
  <c r="S8" i="40"/>
  <c r="R8" i="40"/>
  <c r="Q8" i="40"/>
  <c r="P8" i="40"/>
  <c r="O8" i="40"/>
  <c r="N8" i="40"/>
  <c r="M8" i="40"/>
  <c r="L8" i="40"/>
  <c r="K8" i="40"/>
  <c r="J8" i="40"/>
  <c r="I8" i="40"/>
  <c r="H8" i="40"/>
  <c r="G8" i="40"/>
  <c r="F8" i="40"/>
  <c r="D8" i="40"/>
  <c r="C8" i="40"/>
  <c r="B8" i="40"/>
  <c r="B3" i="40"/>
  <c r="C3" i="40"/>
  <c r="D3" i="40"/>
  <c r="E3" i="40"/>
  <c r="G3" i="40"/>
  <c r="H3" i="40"/>
  <c r="I3" i="40"/>
  <c r="J3" i="40"/>
  <c r="K3" i="40"/>
  <c r="L3" i="40"/>
  <c r="M3" i="40"/>
  <c r="N3" i="40"/>
  <c r="O3" i="40"/>
  <c r="P3" i="40"/>
  <c r="Q3" i="40"/>
  <c r="R3" i="40"/>
  <c r="S3" i="40"/>
  <c r="T3" i="40"/>
  <c r="U3" i="40"/>
  <c r="V3" i="40"/>
  <c r="W3" i="40"/>
  <c r="X3" i="40"/>
  <c r="B4" i="40"/>
  <c r="C4" i="40"/>
  <c r="D4" i="40"/>
  <c r="E4" i="40"/>
  <c r="G4" i="40"/>
  <c r="H4" i="40"/>
  <c r="I4" i="40"/>
  <c r="J4" i="40"/>
  <c r="K4" i="40"/>
  <c r="L4" i="40"/>
  <c r="M4" i="40"/>
  <c r="N4" i="40"/>
  <c r="O4" i="40"/>
  <c r="P4" i="40"/>
  <c r="Q4" i="40"/>
  <c r="R4" i="40"/>
  <c r="S4" i="40"/>
  <c r="T4" i="40"/>
  <c r="U4" i="40"/>
  <c r="V4" i="40"/>
  <c r="W4" i="40"/>
  <c r="X4" i="40"/>
  <c r="H25" i="12"/>
  <c r="H24" i="12"/>
  <c r="H23" i="12"/>
  <c r="H22" i="12"/>
  <c r="H21" i="12"/>
  <c r="H20" i="12"/>
  <c r="H19" i="12"/>
  <c r="H18" i="12"/>
  <c r="A25" i="12"/>
  <c r="A24" i="12"/>
  <c r="A23" i="12"/>
  <c r="A22" i="12"/>
  <c r="A21" i="12"/>
  <c r="A20" i="12"/>
  <c r="A19" i="12"/>
  <c r="A18" i="12"/>
  <c r="E12" i="12"/>
  <c r="E11" i="12"/>
  <c r="E10" i="12"/>
  <c r="E9" i="12"/>
  <c r="E8" i="12"/>
  <c r="E7" i="12"/>
  <c r="E6" i="12"/>
  <c r="E5" i="12"/>
  <c r="A12" i="12"/>
  <c r="A11" i="12"/>
  <c r="A10" i="12"/>
  <c r="A9" i="12"/>
  <c r="A8" i="12"/>
  <c r="A7" i="12"/>
  <c r="A6" i="12"/>
  <c r="A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G25" i="12"/>
  <c r="F25" i="12"/>
  <c r="E25" i="12"/>
  <c r="D25" i="12"/>
  <c r="C25" i="12"/>
  <c r="B25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G24" i="12"/>
  <c r="F24" i="12"/>
  <c r="E24" i="12"/>
  <c r="D24" i="12"/>
  <c r="C24" i="12"/>
  <c r="B24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G23" i="12"/>
  <c r="F23" i="12"/>
  <c r="E23" i="12"/>
  <c r="D23" i="12"/>
  <c r="C23" i="12"/>
  <c r="B23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G22" i="12"/>
  <c r="F22" i="12"/>
  <c r="E22" i="12"/>
  <c r="D22" i="12"/>
  <c r="C22" i="12"/>
  <c r="B22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G21" i="12"/>
  <c r="F21" i="12"/>
  <c r="E21" i="12"/>
  <c r="D21" i="12"/>
  <c r="C21" i="12"/>
  <c r="B21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G20" i="12"/>
  <c r="F20" i="12"/>
  <c r="E20" i="12"/>
  <c r="D20" i="12"/>
  <c r="C20" i="12"/>
  <c r="B20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G19" i="12"/>
  <c r="F19" i="12"/>
  <c r="E19" i="12"/>
  <c r="D19" i="12"/>
  <c r="C19" i="12"/>
  <c r="B19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G18" i="12"/>
  <c r="F18" i="12"/>
  <c r="E18" i="12"/>
  <c r="D18" i="12"/>
  <c r="C18" i="12"/>
  <c r="B18" i="12"/>
  <c r="B5" i="12"/>
  <c r="C5" i="12"/>
  <c r="D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B6" i="12"/>
  <c r="C6" i="12"/>
  <c r="D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B7" i="12"/>
  <c r="C7" i="12"/>
  <c r="D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B8" i="12"/>
  <c r="C8" i="12"/>
  <c r="D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B9" i="12"/>
  <c r="C9" i="12"/>
  <c r="D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B10" i="12"/>
  <c r="C10" i="12"/>
  <c r="D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B11" i="12"/>
  <c r="C11" i="12"/>
  <c r="D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B12" i="12"/>
  <c r="C12" i="12"/>
  <c r="D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B15" i="41"/>
  <c r="B14" i="41"/>
  <c r="B13" i="41"/>
  <c r="B12" i="41"/>
  <c r="B11" i="41"/>
  <c r="A15" i="41"/>
  <c r="A14" i="41"/>
  <c r="A13" i="41"/>
  <c r="A12" i="41"/>
  <c r="A11" i="41"/>
  <c r="B7" i="41"/>
  <c r="B6" i="41"/>
  <c r="B5" i="41"/>
  <c r="B4" i="41"/>
  <c r="B3" i="41"/>
  <c r="A7" i="41"/>
  <c r="A6" i="41"/>
  <c r="A5" i="41"/>
  <c r="A4" i="41"/>
  <c r="A3" i="41"/>
  <c r="E25" i="13"/>
  <c r="E24" i="13"/>
  <c r="E23" i="13"/>
  <c r="E22" i="13"/>
  <c r="E21" i="13"/>
  <c r="E20" i="13"/>
  <c r="E19" i="13"/>
  <c r="E18" i="13"/>
  <c r="E17" i="13"/>
  <c r="E16" i="13"/>
  <c r="A25" i="13"/>
  <c r="A24" i="13"/>
  <c r="A23" i="13"/>
  <c r="A22" i="13"/>
  <c r="A21" i="13"/>
  <c r="A20" i="13"/>
  <c r="A19" i="13"/>
  <c r="A18" i="13"/>
  <c r="A17" i="13"/>
  <c r="A16" i="13"/>
  <c r="C12" i="13"/>
  <c r="C11" i="13"/>
  <c r="C10" i="13"/>
  <c r="C9" i="13"/>
  <c r="C8" i="13"/>
  <c r="C7" i="13"/>
  <c r="C6" i="13"/>
  <c r="C5" i="13"/>
  <c r="C4" i="13"/>
  <c r="C3" i="13"/>
  <c r="A12" i="13"/>
  <c r="A11" i="13"/>
  <c r="A10" i="13"/>
  <c r="A9" i="13"/>
  <c r="A8" i="13"/>
  <c r="A7" i="13"/>
  <c r="A6" i="13"/>
  <c r="A5" i="13"/>
  <c r="A4" i="13"/>
  <c r="A3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D25" i="13"/>
  <c r="C25" i="13"/>
  <c r="B25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D24" i="13"/>
  <c r="C24" i="13"/>
  <c r="B24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D23" i="13"/>
  <c r="C23" i="13"/>
  <c r="B23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D22" i="13"/>
  <c r="C22" i="13"/>
  <c r="B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D21" i="13"/>
  <c r="C21" i="13"/>
  <c r="B21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D20" i="13"/>
  <c r="C20" i="13"/>
  <c r="B20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D19" i="13"/>
  <c r="C19" i="13"/>
  <c r="B19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D18" i="13"/>
  <c r="C18" i="13"/>
  <c r="B18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D17" i="13"/>
  <c r="C17" i="13"/>
  <c r="B17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D16" i="13"/>
  <c r="C16" i="13"/>
  <c r="B16" i="13"/>
  <c r="B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B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B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B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B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B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B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B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B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B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A16" i="44"/>
  <c r="A3" i="44"/>
  <c r="H16" i="44"/>
  <c r="G16" i="44"/>
  <c r="F16" i="44"/>
  <c r="E16" i="44"/>
  <c r="D16" i="44"/>
  <c r="C16" i="44"/>
  <c r="B16" i="44"/>
  <c r="B3" i="44"/>
  <c r="C3" i="44"/>
  <c r="D3" i="44"/>
  <c r="E3" i="44"/>
  <c r="F3" i="44"/>
  <c r="G3" i="44"/>
  <c r="H3" i="44"/>
  <c r="I3" i="44"/>
  <c r="J3" i="44"/>
  <c r="K3" i="44"/>
  <c r="L3" i="44"/>
  <c r="M3" i="44"/>
  <c r="N3" i="44"/>
  <c r="O3" i="44"/>
  <c r="P3" i="44"/>
  <c r="Q3" i="44"/>
  <c r="R3" i="44"/>
  <c r="S3" i="44"/>
  <c r="T3" i="44"/>
  <c r="U3" i="44"/>
  <c r="V3" i="44"/>
  <c r="W3" i="44"/>
  <c r="X3" i="44"/>
  <c r="B11" i="39"/>
  <c r="A11" i="39"/>
  <c r="B3" i="39"/>
  <c r="A3" i="39"/>
  <c r="B7" i="43"/>
  <c r="B6" i="43"/>
  <c r="B5" i="43"/>
  <c r="B4" i="43"/>
  <c r="B3" i="43"/>
  <c r="A7" i="43"/>
  <c r="A6" i="43"/>
  <c r="A5" i="43"/>
  <c r="A4" i="43"/>
  <c r="A3" i="43"/>
  <c r="B15" i="43"/>
  <c r="B14" i="43"/>
  <c r="B13" i="43"/>
  <c r="B12" i="43"/>
  <c r="B11" i="43"/>
  <c r="A15" i="43"/>
  <c r="A14" i="43"/>
  <c r="A13" i="43"/>
  <c r="A12" i="43"/>
  <c r="A11" i="43"/>
  <c r="C25" i="25"/>
  <c r="C24" i="25"/>
  <c r="C23" i="25"/>
  <c r="C22" i="25"/>
  <c r="C21" i="25"/>
  <c r="C20" i="25"/>
  <c r="C19" i="25"/>
  <c r="C18" i="25"/>
  <c r="C17" i="25"/>
  <c r="C16" i="25"/>
  <c r="B25" i="25"/>
  <c r="B24" i="25"/>
  <c r="B23" i="25"/>
  <c r="B22" i="25"/>
  <c r="B21" i="25"/>
  <c r="B20" i="25"/>
  <c r="B19" i="25"/>
  <c r="B18" i="25"/>
  <c r="B17" i="25"/>
  <c r="B16" i="25"/>
  <c r="A25" i="25"/>
  <c r="A24" i="25"/>
  <c r="A23" i="25"/>
  <c r="A22" i="25"/>
  <c r="A21" i="25"/>
  <c r="A20" i="25"/>
  <c r="A19" i="25"/>
  <c r="A18" i="25"/>
  <c r="A17" i="25"/>
  <c r="A1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D12" i="25"/>
  <c r="D11" i="25"/>
  <c r="D10" i="25"/>
  <c r="D9" i="25"/>
  <c r="D8" i="25"/>
  <c r="D7" i="25"/>
  <c r="D6" i="25"/>
  <c r="D5" i="25"/>
  <c r="D4" i="25"/>
  <c r="D3" i="25"/>
  <c r="A12" i="25"/>
  <c r="A11" i="25"/>
  <c r="A10" i="25"/>
  <c r="A9" i="25"/>
  <c r="A8" i="25"/>
  <c r="A7" i="25"/>
  <c r="A6" i="25"/>
  <c r="A5" i="25"/>
  <c r="A4" i="25"/>
  <c r="A3" i="25"/>
  <c r="B3" i="25"/>
  <c r="C3" i="25"/>
  <c r="E3" i="25"/>
  <c r="F3" i="25"/>
  <c r="G3" i="25"/>
  <c r="H3" i="25"/>
  <c r="I3" i="25"/>
  <c r="J3" i="25"/>
  <c r="K3" i="25"/>
  <c r="L3" i="25"/>
  <c r="M3" i="25"/>
  <c r="N3" i="25"/>
  <c r="O3" i="25"/>
  <c r="P3" i="25"/>
  <c r="Q3" i="25"/>
  <c r="R3" i="25"/>
  <c r="S3" i="25"/>
  <c r="T3" i="25"/>
  <c r="U3" i="25"/>
  <c r="V3" i="25"/>
  <c r="W3" i="25"/>
  <c r="X3" i="25"/>
  <c r="B4" i="25"/>
  <c r="C4" i="25"/>
  <c r="E4" i="25"/>
  <c r="F4" i="25"/>
  <c r="G4" i="25"/>
  <c r="H4" i="25"/>
  <c r="I4" i="25"/>
  <c r="J4" i="25"/>
  <c r="K4" i="25"/>
  <c r="L4" i="25"/>
  <c r="M4" i="25"/>
  <c r="N4" i="25"/>
  <c r="O4" i="25"/>
  <c r="P4" i="25"/>
  <c r="Q4" i="25"/>
  <c r="R4" i="25"/>
  <c r="S4" i="25"/>
  <c r="T4" i="25"/>
  <c r="U4" i="25"/>
  <c r="V4" i="25"/>
  <c r="W4" i="25"/>
  <c r="X4" i="25"/>
  <c r="B5" i="25"/>
  <c r="C5" i="25"/>
  <c r="E5" i="25"/>
  <c r="F5" i="25"/>
  <c r="G5" i="25"/>
  <c r="H5" i="25"/>
  <c r="I5" i="25"/>
  <c r="J5" i="25"/>
  <c r="K5" i="25"/>
  <c r="L5" i="25"/>
  <c r="M5" i="25"/>
  <c r="N5" i="25"/>
  <c r="O5" i="25"/>
  <c r="P5" i="25"/>
  <c r="Q5" i="25"/>
  <c r="R5" i="25"/>
  <c r="S5" i="25"/>
  <c r="T5" i="25"/>
  <c r="U5" i="25"/>
  <c r="V5" i="25"/>
  <c r="W5" i="25"/>
  <c r="X5" i="25"/>
  <c r="B6" i="25"/>
  <c r="C6" i="25"/>
  <c r="E6" i="25"/>
  <c r="F6" i="25"/>
  <c r="G6" i="25"/>
  <c r="H6" i="25"/>
  <c r="I6" i="25"/>
  <c r="J6" i="25"/>
  <c r="K6" i="25"/>
  <c r="L6" i="25"/>
  <c r="M6" i="25"/>
  <c r="N6" i="25"/>
  <c r="O6" i="25"/>
  <c r="P6" i="25"/>
  <c r="Q6" i="25"/>
  <c r="R6" i="25"/>
  <c r="S6" i="25"/>
  <c r="T6" i="25"/>
  <c r="U6" i="25"/>
  <c r="V6" i="25"/>
  <c r="W6" i="25"/>
  <c r="X6" i="25"/>
  <c r="B7" i="25"/>
  <c r="C7" i="25"/>
  <c r="E7" i="25"/>
  <c r="F7" i="25"/>
  <c r="G7" i="25"/>
  <c r="H7" i="25"/>
  <c r="I7" i="25"/>
  <c r="J7" i="25"/>
  <c r="K7" i="25"/>
  <c r="L7" i="25"/>
  <c r="M7" i="25"/>
  <c r="N7" i="25"/>
  <c r="O7" i="25"/>
  <c r="P7" i="25"/>
  <c r="Q7" i="25"/>
  <c r="R7" i="25"/>
  <c r="S7" i="25"/>
  <c r="T7" i="25"/>
  <c r="U7" i="25"/>
  <c r="V7" i="25"/>
  <c r="W7" i="25"/>
  <c r="X7" i="25"/>
  <c r="B8" i="25"/>
  <c r="C8" i="25"/>
  <c r="E8" i="25"/>
  <c r="F8" i="25"/>
  <c r="G8" i="25"/>
  <c r="H8" i="25"/>
  <c r="I8" i="25"/>
  <c r="J8" i="25"/>
  <c r="K8" i="25"/>
  <c r="L8" i="25"/>
  <c r="M8" i="25"/>
  <c r="N8" i="25"/>
  <c r="O8" i="25"/>
  <c r="P8" i="25"/>
  <c r="Q8" i="25"/>
  <c r="R8" i="25"/>
  <c r="S8" i="25"/>
  <c r="T8" i="25"/>
  <c r="U8" i="25"/>
  <c r="V8" i="25"/>
  <c r="W8" i="25"/>
  <c r="X8" i="25"/>
  <c r="B9" i="25"/>
  <c r="C9" i="25"/>
  <c r="E9" i="25"/>
  <c r="F9" i="25"/>
  <c r="G9" i="25"/>
  <c r="H9" i="25"/>
  <c r="I9" i="25"/>
  <c r="J9" i="25"/>
  <c r="K9" i="25"/>
  <c r="L9" i="25"/>
  <c r="M9" i="25"/>
  <c r="N9" i="25"/>
  <c r="O9" i="25"/>
  <c r="P9" i="25"/>
  <c r="Q9" i="25"/>
  <c r="R9" i="25"/>
  <c r="S9" i="25"/>
  <c r="T9" i="25"/>
  <c r="U9" i="25"/>
  <c r="V9" i="25"/>
  <c r="W9" i="25"/>
  <c r="X9" i="25"/>
  <c r="B10" i="25"/>
  <c r="C10" i="25"/>
  <c r="E10" i="25"/>
  <c r="F10" i="25"/>
  <c r="G10" i="25"/>
  <c r="H10" i="25"/>
  <c r="I10" i="25"/>
  <c r="J10" i="25"/>
  <c r="K10" i="25"/>
  <c r="L10" i="25"/>
  <c r="M10" i="25"/>
  <c r="N10" i="25"/>
  <c r="O10" i="25"/>
  <c r="P10" i="25"/>
  <c r="Q10" i="25"/>
  <c r="R10" i="25"/>
  <c r="S10" i="25"/>
  <c r="T10" i="25"/>
  <c r="U10" i="25"/>
  <c r="V10" i="25"/>
  <c r="W10" i="25"/>
  <c r="X10" i="25"/>
  <c r="B11" i="25"/>
  <c r="C11" i="25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V11" i="25"/>
  <c r="W11" i="25"/>
  <c r="X11" i="25"/>
  <c r="B12" i="25"/>
  <c r="C12" i="25"/>
  <c r="E12" i="25"/>
  <c r="F12" i="25"/>
  <c r="G12" i="25"/>
  <c r="H12" i="25"/>
  <c r="I12" i="25"/>
  <c r="J12" i="25"/>
  <c r="K12" i="25"/>
  <c r="L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I25" i="24"/>
  <c r="I24" i="24"/>
  <c r="I23" i="24"/>
  <c r="I22" i="24"/>
  <c r="I21" i="24"/>
  <c r="I20" i="24"/>
  <c r="I19" i="24"/>
  <c r="I18" i="24"/>
  <c r="I17" i="24"/>
  <c r="I16" i="24"/>
  <c r="B25" i="24"/>
  <c r="B24" i="24"/>
  <c r="B23" i="24"/>
  <c r="B22" i="24"/>
  <c r="B21" i="24"/>
  <c r="B20" i="24"/>
  <c r="B19" i="24"/>
  <c r="B18" i="24"/>
  <c r="B17" i="24"/>
  <c r="B16" i="24"/>
  <c r="A25" i="24"/>
  <c r="A24" i="24"/>
  <c r="A23" i="24"/>
  <c r="A22" i="24"/>
  <c r="A21" i="24"/>
  <c r="A20" i="24"/>
  <c r="A19" i="24"/>
  <c r="A18" i="24"/>
  <c r="A17" i="24"/>
  <c r="A16" i="24"/>
  <c r="B12" i="24"/>
  <c r="B11" i="24"/>
  <c r="B10" i="24"/>
  <c r="B9" i="24"/>
  <c r="B8" i="24"/>
  <c r="B7" i="24"/>
  <c r="B6" i="24"/>
  <c r="B5" i="24"/>
  <c r="B4" i="24"/>
  <c r="B3" i="24"/>
  <c r="A11" i="24"/>
  <c r="A9" i="24"/>
  <c r="A8" i="24"/>
  <c r="A7" i="24"/>
  <c r="A6" i="24"/>
  <c r="A5" i="24"/>
  <c r="A4" i="24"/>
  <c r="A3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H25" i="24"/>
  <c r="G25" i="24"/>
  <c r="F25" i="24"/>
  <c r="E25" i="24"/>
  <c r="D25" i="24"/>
  <c r="C25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H24" i="24"/>
  <c r="G24" i="24"/>
  <c r="F24" i="24"/>
  <c r="E24" i="24"/>
  <c r="D24" i="24"/>
  <c r="C24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H23" i="24"/>
  <c r="G23" i="24"/>
  <c r="F23" i="24"/>
  <c r="E23" i="24"/>
  <c r="D23" i="24"/>
  <c r="C23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H22" i="24"/>
  <c r="G22" i="24"/>
  <c r="F22" i="24"/>
  <c r="E22" i="24"/>
  <c r="D22" i="24"/>
  <c r="C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H21" i="24"/>
  <c r="G21" i="24"/>
  <c r="F21" i="24"/>
  <c r="E21" i="24"/>
  <c r="D21" i="24"/>
  <c r="C21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H20" i="24"/>
  <c r="G20" i="24"/>
  <c r="F20" i="24"/>
  <c r="E20" i="24"/>
  <c r="D20" i="24"/>
  <c r="C20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H19" i="24"/>
  <c r="G19" i="24"/>
  <c r="F19" i="24"/>
  <c r="E19" i="24"/>
  <c r="D19" i="24"/>
  <c r="C19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H18" i="24"/>
  <c r="G18" i="24"/>
  <c r="F18" i="24"/>
  <c r="E18" i="24"/>
  <c r="D18" i="24"/>
  <c r="C18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H17" i="24"/>
  <c r="G17" i="24"/>
  <c r="F17" i="24"/>
  <c r="E17" i="24"/>
  <c r="D17" i="24"/>
  <c r="C17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H16" i="24"/>
  <c r="G16" i="24"/>
  <c r="F16" i="24"/>
  <c r="E16" i="24"/>
  <c r="D16" i="24"/>
  <c r="C16" i="24"/>
  <c r="C3" i="24"/>
  <c r="D3" i="24"/>
  <c r="E3" i="24"/>
  <c r="F3" i="24"/>
  <c r="G3" i="24"/>
  <c r="H3" i="24"/>
  <c r="I3" i="24"/>
  <c r="J3" i="24"/>
  <c r="K3" i="24"/>
  <c r="L3" i="24"/>
  <c r="M3" i="24"/>
  <c r="N3" i="24"/>
  <c r="O3" i="24"/>
  <c r="P3" i="24"/>
  <c r="Q3" i="24"/>
  <c r="R3" i="24"/>
  <c r="S3" i="24"/>
  <c r="T3" i="24"/>
  <c r="U3" i="24"/>
  <c r="V3" i="24"/>
  <c r="W3" i="24"/>
  <c r="X3" i="24"/>
  <c r="C4" i="24"/>
  <c r="D4" i="24"/>
  <c r="E4" i="24"/>
  <c r="F4" i="24"/>
  <c r="G4" i="24"/>
  <c r="H4" i="24"/>
  <c r="I4" i="24"/>
  <c r="J4" i="24"/>
  <c r="K4" i="24"/>
  <c r="L4" i="24"/>
  <c r="M4" i="24"/>
  <c r="N4" i="24"/>
  <c r="O4" i="24"/>
  <c r="P4" i="24"/>
  <c r="Q4" i="24"/>
  <c r="R4" i="24"/>
  <c r="S4" i="24"/>
  <c r="T4" i="24"/>
  <c r="U4" i="24"/>
  <c r="V4" i="24"/>
  <c r="W4" i="24"/>
  <c r="X4" i="24"/>
  <c r="C5" i="24"/>
  <c r="D5" i="24"/>
  <c r="E5" i="24"/>
  <c r="F5" i="24"/>
  <c r="G5" i="24"/>
  <c r="H5" i="24"/>
  <c r="I5" i="24"/>
  <c r="J5" i="24"/>
  <c r="K5" i="24"/>
  <c r="L5" i="24"/>
  <c r="M5" i="24"/>
  <c r="N5" i="24"/>
  <c r="O5" i="24"/>
  <c r="P5" i="24"/>
  <c r="Q5" i="24"/>
  <c r="R5" i="24"/>
  <c r="S5" i="24"/>
  <c r="T5" i="24"/>
  <c r="U5" i="24"/>
  <c r="V5" i="24"/>
  <c r="W5" i="24"/>
  <c r="X5" i="24"/>
  <c r="C6" i="24"/>
  <c r="D6" i="24"/>
  <c r="E6" i="24"/>
  <c r="F6" i="24"/>
  <c r="G6" i="24"/>
  <c r="H6" i="24"/>
  <c r="I6" i="24"/>
  <c r="J6" i="24"/>
  <c r="K6" i="24"/>
  <c r="L6" i="24"/>
  <c r="M6" i="24"/>
  <c r="N6" i="24"/>
  <c r="O6" i="24"/>
  <c r="P6" i="24"/>
  <c r="Q6" i="24"/>
  <c r="R6" i="24"/>
  <c r="S6" i="24"/>
  <c r="T6" i="24"/>
  <c r="U6" i="24"/>
  <c r="V6" i="24"/>
  <c r="W6" i="24"/>
  <c r="X6" i="24"/>
  <c r="C7" i="24"/>
  <c r="D7" i="24"/>
  <c r="E7" i="24"/>
  <c r="F7" i="24"/>
  <c r="G7" i="24"/>
  <c r="H7" i="24"/>
  <c r="I7" i="24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C8" i="24"/>
  <c r="D8" i="24"/>
  <c r="E8" i="24"/>
  <c r="F8" i="24"/>
  <c r="G8" i="24"/>
  <c r="H8" i="24"/>
  <c r="I8" i="24"/>
  <c r="J8" i="24"/>
  <c r="K8" i="24"/>
  <c r="L8" i="24"/>
  <c r="M8" i="24"/>
  <c r="N8" i="24"/>
  <c r="O8" i="24"/>
  <c r="P8" i="24"/>
  <c r="Q8" i="24"/>
  <c r="R8" i="24"/>
  <c r="S8" i="24"/>
  <c r="T8" i="24"/>
  <c r="U8" i="24"/>
  <c r="V8" i="24"/>
  <c r="W8" i="24"/>
  <c r="X8" i="24"/>
  <c r="C9" i="24"/>
  <c r="D9" i="24"/>
  <c r="E9" i="24"/>
  <c r="F9" i="24"/>
  <c r="G9" i="24"/>
  <c r="H9" i="24"/>
  <c r="I9" i="24"/>
  <c r="J9" i="24"/>
  <c r="K9" i="24"/>
  <c r="L9" i="24"/>
  <c r="M9" i="24"/>
  <c r="N9" i="24"/>
  <c r="O9" i="24"/>
  <c r="P9" i="24"/>
  <c r="Q9" i="24"/>
  <c r="R9" i="24"/>
  <c r="S9" i="24"/>
  <c r="T9" i="24"/>
  <c r="U9" i="24"/>
  <c r="V9" i="24"/>
  <c r="W9" i="24"/>
  <c r="X9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O10" i="24"/>
  <c r="P10" i="24"/>
  <c r="Q10" i="24"/>
  <c r="R10" i="24"/>
  <c r="S10" i="24"/>
  <c r="T10" i="24"/>
  <c r="U10" i="24"/>
  <c r="V10" i="24"/>
  <c r="W10" i="24"/>
  <c r="X10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O12" i="24"/>
  <c r="P12" i="24"/>
  <c r="Q12" i="24"/>
  <c r="R12" i="24"/>
  <c r="S12" i="24"/>
  <c r="T12" i="24"/>
  <c r="U12" i="24"/>
  <c r="V12" i="24"/>
  <c r="W12" i="24"/>
  <c r="X12" i="24"/>
  <c r="A10" i="24"/>
  <c r="A12" i="24"/>
  <c r="B15" i="42"/>
  <c r="B14" i="42"/>
  <c r="B13" i="42"/>
  <c r="B12" i="42"/>
  <c r="B11" i="42"/>
  <c r="A15" i="42"/>
  <c r="A14" i="42"/>
  <c r="A13" i="42"/>
  <c r="A12" i="42"/>
  <c r="A11" i="42"/>
  <c r="B3" i="42"/>
  <c r="B4" i="42"/>
  <c r="B5" i="42"/>
  <c r="B6" i="42"/>
  <c r="B7" i="42"/>
  <c r="A4" i="42"/>
  <c r="A5" i="42"/>
  <c r="A6" i="42"/>
  <c r="A7" i="42"/>
  <c r="A3" i="42"/>
  <c r="B25" i="10"/>
  <c r="B24" i="10"/>
  <c r="B23" i="10"/>
  <c r="B22" i="10"/>
  <c r="B21" i="10"/>
  <c r="B20" i="10"/>
  <c r="B19" i="10"/>
  <c r="B18" i="10"/>
  <c r="B17" i="10"/>
  <c r="B16" i="10"/>
  <c r="A25" i="10"/>
  <c r="A24" i="10"/>
  <c r="A23" i="10"/>
  <c r="A22" i="10"/>
  <c r="A21" i="10"/>
  <c r="A20" i="10"/>
  <c r="A19" i="10"/>
  <c r="A18" i="10"/>
  <c r="A17" i="10"/>
  <c r="A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W3" i="10"/>
  <c r="X3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A4" i="10"/>
  <c r="A5" i="10"/>
  <c r="A6" i="10"/>
  <c r="A7" i="10"/>
  <c r="A8" i="10"/>
  <c r="A9" i="10"/>
  <c r="A10" i="10"/>
  <c r="A11" i="10"/>
  <c r="A12" i="10"/>
  <c r="A3" i="10"/>
  <c r="AH22" i="56" l="1"/>
  <c r="AN42" i="56"/>
  <c r="AV42" i="56" s="1"/>
  <c r="AK42" i="56"/>
  <c r="AL42" i="56" s="1"/>
  <c r="AW42" i="56"/>
  <c r="AN41" i="56"/>
  <c r="AR41" i="56" s="1"/>
  <c r="AK41" i="56"/>
  <c r="AL41" i="56" s="1"/>
  <c r="AW41" i="56"/>
  <c r="AN40" i="56"/>
  <c r="AV40" i="56" s="1"/>
  <c r="AK40" i="56"/>
  <c r="AL40" i="56" s="1"/>
  <c r="AW40" i="56"/>
  <c r="AN39" i="56"/>
  <c r="AR39" i="56" s="1"/>
  <c r="AK39" i="56"/>
  <c r="AL39" i="56" s="1"/>
  <c r="AW39" i="56"/>
  <c r="AN38" i="56"/>
  <c r="AV38" i="56" s="1"/>
  <c r="AK38" i="56"/>
  <c r="AL38" i="56" s="1"/>
  <c r="AW38" i="56"/>
  <c r="AN37" i="56"/>
  <c r="AR37" i="56" s="1"/>
  <c r="AK37" i="56"/>
  <c r="AL37" i="56" s="1"/>
  <c r="AW37" i="56"/>
  <c r="AN36" i="56"/>
  <c r="AV36" i="56" s="1"/>
  <c r="AK36" i="56"/>
  <c r="AL36" i="56" s="1"/>
  <c r="AW36" i="56"/>
  <c r="AN35" i="56"/>
  <c r="AR35" i="56" s="1"/>
  <c r="AK35" i="56"/>
  <c r="AL35" i="56" s="1"/>
  <c r="AW35" i="56"/>
  <c r="AN34" i="56"/>
  <c r="AV34" i="56" s="1"/>
  <c r="AK34" i="56"/>
  <c r="AL34" i="56" s="1"/>
  <c r="AW34" i="56"/>
  <c r="AN33" i="56"/>
  <c r="AR33" i="56" s="1"/>
  <c r="AK33" i="56"/>
  <c r="AL33" i="56" s="1"/>
  <c r="AW33" i="56"/>
  <c r="AN32" i="56"/>
  <c r="AV32" i="56" s="1"/>
  <c r="AK32" i="56"/>
  <c r="AL32" i="56" s="1"/>
  <c r="AW32" i="56"/>
  <c r="AN31" i="56"/>
  <c r="AR31" i="56" s="1"/>
  <c r="AK31" i="56"/>
  <c r="AL31" i="56" s="1"/>
  <c r="AW31" i="56"/>
  <c r="AN30" i="56"/>
  <c r="AV30" i="56" s="1"/>
  <c r="AK30" i="56"/>
  <c r="AL30" i="56" s="1"/>
  <c r="AW30" i="56"/>
  <c r="AN29" i="56"/>
  <c r="AR29" i="56" s="1"/>
  <c r="AK29" i="56"/>
  <c r="AL29" i="56" s="1"/>
  <c r="AW29" i="56"/>
  <c r="AN28" i="56"/>
  <c r="AV28" i="56" s="1"/>
  <c r="AK28" i="56"/>
  <c r="AL28" i="56" s="1"/>
  <c r="AW28" i="56"/>
  <c r="AN27" i="56"/>
  <c r="AR27" i="56" s="1"/>
  <c r="AK27" i="56"/>
  <c r="AL27" i="56" s="1"/>
  <c r="AW27" i="56"/>
  <c r="AN26" i="56"/>
  <c r="AV26" i="56" s="1"/>
  <c r="AK26" i="56"/>
  <c r="AL26" i="56" s="1"/>
  <c r="AW26" i="56"/>
  <c r="AN25" i="56"/>
  <c r="AR25" i="56" s="1"/>
  <c r="AK25" i="56"/>
  <c r="AL25" i="56" s="1"/>
  <c r="AW25" i="56"/>
  <c r="AN24" i="56"/>
  <c r="AV24" i="56" s="1"/>
  <c r="AK24" i="56"/>
  <c r="AL24" i="56" s="1"/>
  <c r="AW24" i="56"/>
  <c r="AK23" i="56"/>
  <c r="AL23" i="56" s="1"/>
  <c r="AN22" i="56"/>
  <c r="AV22" i="56" s="1"/>
  <c r="AK22" i="56"/>
  <c r="AL22" i="56" s="1"/>
  <c r="AW22" i="56"/>
  <c r="CE74" i="55"/>
  <c r="CP74" i="55" s="1"/>
  <c r="AZ74" i="55"/>
  <c r="CV74" i="55"/>
  <c r="CE73" i="55"/>
  <c r="CU73" i="55" s="1"/>
  <c r="AZ73" i="55"/>
  <c r="CV73" i="55"/>
  <c r="CE72" i="55"/>
  <c r="CP72" i="55" s="1"/>
  <c r="AZ72" i="55"/>
  <c r="CV72" i="55"/>
  <c r="CE71" i="55"/>
  <c r="CU71" i="55" s="1"/>
  <c r="AZ71" i="55"/>
  <c r="CV71" i="55"/>
  <c r="CE70" i="55"/>
  <c r="CS70" i="55" s="1"/>
  <c r="AZ70" i="55"/>
  <c r="CV70" i="55"/>
  <c r="CE69" i="55"/>
  <c r="AZ69" i="55"/>
  <c r="CV69" i="55"/>
  <c r="CE68" i="55"/>
  <c r="CP68" i="55" s="1"/>
  <c r="AZ68" i="55"/>
  <c r="CV68" i="55"/>
  <c r="CE67" i="55"/>
  <c r="CP67" i="55" s="1"/>
  <c r="AZ67" i="55"/>
  <c r="CV67" i="55"/>
  <c r="CE66" i="55"/>
  <c r="CQ66" i="55" s="1"/>
  <c r="AZ66" i="55"/>
  <c r="CV66" i="55"/>
  <c r="CE65" i="55"/>
  <c r="CU65" i="55" s="1"/>
  <c r="AZ65" i="55"/>
  <c r="CV65" i="55"/>
  <c r="CE64" i="55"/>
  <c r="CK64" i="55" s="1"/>
  <c r="AZ64" i="55"/>
  <c r="CV64" i="55"/>
  <c r="CE63" i="55"/>
  <c r="CU63" i="55" s="1"/>
  <c r="AZ63" i="55"/>
  <c r="CV63" i="55"/>
  <c r="CE62" i="55"/>
  <c r="CP62" i="55" s="1"/>
  <c r="AZ62" i="55"/>
  <c r="CV62" i="55"/>
  <c r="CE61" i="55"/>
  <c r="CP61" i="55" s="1"/>
  <c r="AZ61" i="55"/>
  <c r="CV61" i="55"/>
  <c r="CE60" i="55"/>
  <c r="CP60" i="55" s="1"/>
  <c r="AZ60" i="55"/>
  <c r="CV60" i="55"/>
  <c r="CE59" i="55"/>
  <c r="CS59" i="55" s="1"/>
  <c r="AZ59" i="55"/>
  <c r="CV59" i="55"/>
  <c r="CE58" i="55"/>
  <c r="CQ58" i="55" s="1"/>
  <c r="AZ58" i="55"/>
  <c r="CV58" i="55"/>
  <c r="CE57" i="55"/>
  <c r="CU57" i="55" s="1"/>
  <c r="AZ57" i="55"/>
  <c r="CV57" i="55"/>
  <c r="CE56" i="55"/>
  <c r="CP56" i="55" s="1"/>
  <c r="AZ56" i="55"/>
  <c r="CV56" i="55"/>
  <c r="CE55" i="55"/>
  <c r="CM55" i="55" s="1"/>
  <c r="AZ55" i="55"/>
  <c r="CV55" i="55"/>
  <c r="CE54" i="55"/>
  <c r="CS54" i="55" s="1"/>
  <c r="AZ54" i="55"/>
  <c r="CV54" i="55"/>
  <c r="CE53" i="55"/>
  <c r="CM53" i="55" s="1"/>
  <c r="AZ53" i="55"/>
  <c r="CV53" i="55"/>
  <c r="CE52" i="55"/>
  <c r="CP52" i="55" s="1"/>
  <c r="AZ52" i="55"/>
  <c r="CV52" i="55"/>
  <c r="CE51" i="55"/>
  <c r="CM51" i="55" s="1"/>
  <c r="AZ51" i="55"/>
  <c r="CV51" i="55"/>
  <c r="CE50" i="55"/>
  <c r="CM50" i="55" s="1"/>
  <c r="AZ50" i="55"/>
  <c r="CV50" i="55"/>
  <c r="CE49" i="55"/>
  <c r="CU49" i="55" s="1"/>
  <c r="AZ49" i="55"/>
  <c r="CV49" i="55"/>
  <c r="CV48" i="55"/>
  <c r="CE48" i="55"/>
  <c r="CN48" i="55" s="1"/>
  <c r="AZ48" i="55"/>
  <c r="CV47" i="55"/>
  <c r="CE47" i="55"/>
  <c r="CN47" i="55" s="1"/>
  <c r="AZ47" i="55"/>
  <c r="CE46" i="55"/>
  <c r="CM46" i="55" s="1"/>
  <c r="AZ46" i="55"/>
  <c r="CV46" i="55"/>
  <c r="CE45" i="55"/>
  <c r="CR45" i="55" s="1"/>
  <c r="AZ45" i="55"/>
  <c r="CV45" i="55"/>
  <c r="CE44" i="55"/>
  <c r="CP44" i="55" s="1"/>
  <c r="AZ44" i="55"/>
  <c r="CV44" i="55"/>
  <c r="CE43" i="55"/>
  <c r="CM43" i="55" s="1"/>
  <c r="AZ43" i="55"/>
  <c r="CV43" i="55"/>
  <c r="CE42" i="55"/>
  <c r="CQ42" i="55" s="1"/>
  <c r="AZ42" i="55"/>
  <c r="CV42" i="55"/>
  <c r="CE41" i="55"/>
  <c r="CU41" i="55" s="1"/>
  <c r="AZ41" i="55"/>
  <c r="CV41" i="55"/>
  <c r="CE40" i="55"/>
  <c r="CM40" i="55" s="1"/>
  <c r="AZ40" i="55"/>
  <c r="CV40" i="55"/>
  <c r="CE39" i="55"/>
  <c r="CU39" i="55" s="1"/>
  <c r="AZ39" i="55"/>
  <c r="CV39" i="55"/>
  <c r="CE38" i="55"/>
  <c r="CH38" i="55" s="1"/>
  <c r="AZ38" i="55"/>
  <c r="CV38" i="55"/>
  <c r="CE37" i="55"/>
  <c r="CM37" i="55" s="1"/>
  <c r="AZ37" i="55"/>
  <c r="CV37" i="55"/>
  <c r="CE36" i="55"/>
  <c r="CM36" i="55" s="1"/>
  <c r="AZ36" i="55"/>
  <c r="CV36" i="55"/>
  <c r="CE35" i="55"/>
  <c r="CM35" i="55" s="1"/>
  <c r="AZ35" i="55"/>
  <c r="CV35" i="55"/>
  <c r="CE34" i="55"/>
  <c r="CT34" i="55" s="1"/>
  <c r="AZ34" i="55"/>
  <c r="CV34" i="55"/>
  <c r="CV33" i="55"/>
  <c r="CE33" i="55"/>
  <c r="CU33" i="55" s="1"/>
  <c r="AZ33" i="55"/>
  <c r="CE32" i="55"/>
  <c r="CM32" i="55" s="1"/>
  <c r="AZ32" i="55"/>
  <c r="CV32" i="55"/>
  <c r="CE31" i="55"/>
  <c r="CM31" i="55" s="1"/>
  <c r="AZ31" i="55"/>
  <c r="CV31" i="55"/>
  <c r="CE30" i="55"/>
  <c r="CL30" i="55" s="1"/>
  <c r="AZ30" i="55"/>
  <c r="CV30" i="55"/>
  <c r="CE29" i="55"/>
  <c r="CT29" i="55" s="1"/>
  <c r="AZ29" i="55"/>
  <c r="CV29" i="55"/>
  <c r="CE28" i="55"/>
  <c r="CM28" i="55" s="1"/>
  <c r="AZ28" i="55"/>
  <c r="CV28" i="55"/>
  <c r="CE27" i="55"/>
  <c r="CM27" i="55" s="1"/>
  <c r="AZ27" i="55"/>
  <c r="CV27" i="55"/>
  <c r="CE26" i="55"/>
  <c r="AZ26" i="55"/>
  <c r="CV26" i="55"/>
  <c r="CE25" i="55"/>
  <c r="AZ25" i="55"/>
  <c r="CV25" i="55"/>
  <c r="CE24" i="55"/>
  <c r="AZ24" i="55"/>
  <c r="CV24" i="55"/>
  <c r="CE23" i="55"/>
  <c r="AZ23" i="55"/>
  <c r="CV23" i="55"/>
  <c r="CU24" i="55" l="1"/>
  <c r="CL24" i="55"/>
  <c r="CT23" i="55"/>
  <c r="CL23" i="55"/>
  <c r="CN26" i="55"/>
  <c r="CL26" i="55"/>
  <c r="CU25" i="55"/>
  <c r="CL25" i="55"/>
  <c r="CJ25" i="55"/>
  <c r="AW23" i="56"/>
  <c r="AN23" i="56"/>
  <c r="AR23" i="56" s="1"/>
  <c r="CM58" i="55"/>
  <c r="CJ66" i="55"/>
  <c r="CH54" i="55"/>
  <c r="CM66" i="55"/>
  <c r="CJ37" i="55"/>
  <c r="CI54" i="55"/>
  <c r="CO66" i="55"/>
  <c r="CL74" i="55"/>
  <c r="CU38" i="55"/>
  <c r="CR55" i="55"/>
  <c r="CU40" i="55"/>
  <c r="CF51" i="55"/>
  <c r="CK65" i="55"/>
  <c r="CH46" i="55"/>
  <c r="CH51" i="55"/>
  <c r="CT65" i="55"/>
  <c r="CU51" i="55"/>
  <c r="CO36" i="55"/>
  <c r="CL55" i="55"/>
  <c r="CG71" i="55"/>
  <c r="CR37" i="55"/>
  <c r="CM34" i="55"/>
  <c r="CK45" i="55"/>
  <c r="CF59" i="55"/>
  <c r="CF63" i="55"/>
  <c r="CG33" i="55"/>
  <c r="CP34" i="55"/>
  <c r="CK41" i="55"/>
  <c r="CL58" i="55"/>
  <c r="CJ59" i="55"/>
  <c r="CH29" i="55"/>
  <c r="CS57" i="55"/>
  <c r="CN68" i="55"/>
  <c r="CH37" i="55"/>
  <c r="CQ38" i="55"/>
  <c r="CS65" i="55"/>
  <c r="CL66" i="55"/>
  <c r="CI33" i="55"/>
  <c r="CI43" i="55"/>
  <c r="CM45" i="55"/>
  <c r="CO50" i="55"/>
  <c r="CM59" i="55"/>
  <c r="CK60" i="55"/>
  <c r="CJ71" i="55"/>
  <c r="CL73" i="55"/>
  <c r="CQ74" i="55"/>
  <c r="CH25" i="55"/>
  <c r="CI26" i="55"/>
  <c r="CJ33" i="55"/>
  <c r="CG42" i="55"/>
  <c r="CJ43" i="55"/>
  <c r="CS45" i="55"/>
  <c r="CQ50" i="55"/>
  <c r="CI51" i="55"/>
  <c r="CL54" i="55"/>
  <c r="CG58" i="55"/>
  <c r="CN59" i="55"/>
  <c r="CL60" i="55"/>
  <c r="CL71" i="55"/>
  <c r="CI25" i="55"/>
  <c r="CJ26" i="55"/>
  <c r="CO33" i="55"/>
  <c r="CF36" i="55"/>
  <c r="CS40" i="55"/>
  <c r="CU42" i="55"/>
  <c r="CJ49" i="55"/>
  <c r="CR51" i="55"/>
  <c r="CM54" i="55"/>
  <c r="CJ55" i="55"/>
  <c r="CL57" i="55"/>
  <c r="CI58" i="55"/>
  <c r="CU59" i="55"/>
  <c r="CN60" i="55"/>
  <c r="CJ65" i="55"/>
  <c r="CR71" i="55"/>
  <c r="CO72" i="55"/>
  <c r="CT25" i="55"/>
  <c r="CR33" i="55"/>
  <c r="CS51" i="55"/>
  <c r="CN54" i="55"/>
  <c r="CJ58" i="55"/>
  <c r="CS33" i="55"/>
  <c r="CJ29" i="55"/>
  <c r="CF33" i="55"/>
  <c r="CJ45" i="55"/>
  <c r="CU58" i="55"/>
  <c r="CH59" i="55"/>
  <c r="AO40" i="56"/>
  <c r="AT40" i="56"/>
  <c r="AP40" i="56"/>
  <c r="AT28" i="56"/>
  <c r="AS40" i="56"/>
  <c r="AQ26" i="56"/>
  <c r="AO22" i="56"/>
  <c r="AU25" i="56"/>
  <c r="AP29" i="56"/>
  <c r="AQ40" i="56"/>
  <c r="AP30" i="56"/>
  <c r="AS30" i="56"/>
  <c r="AP35" i="56"/>
  <c r="AP25" i="56"/>
  <c r="AU40" i="56"/>
  <c r="AT26" i="56"/>
  <c r="AU29" i="56"/>
  <c r="AQ24" i="56"/>
  <c r="AU27" i="56"/>
  <c r="AS29" i="56"/>
  <c r="AQ31" i="56"/>
  <c r="AT34" i="56"/>
  <c r="AT36" i="56"/>
  <c r="AR40" i="56"/>
  <c r="AT24" i="56"/>
  <c r="AU31" i="56"/>
  <c r="AQ28" i="56"/>
  <c r="AQ30" i="56"/>
  <c r="AV35" i="56"/>
  <c r="AS25" i="56"/>
  <c r="AP27" i="56"/>
  <c r="AU30" i="56"/>
  <c r="AP34" i="56"/>
  <c r="AP36" i="56"/>
  <c r="AS27" i="56"/>
  <c r="AR34" i="56"/>
  <c r="AR36" i="56"/>
  <c r="AQ22" i="56"/>
  <c r="AR24" i="56"/>
  <c r="AQ25" i="56"/>
  <c r="AR26" i="56"/>
  <c r="AQ27" i="56"/>
  <c r="AR28" i="56"/>
  <c r="AQ29" i="56"/>
  <c r="AR30" i="56"/>
  <c r="AO32" i="56"/>
  <c r="AQ34" i="56"/>
  <c r="AS35" i="56"/>
  <c r="AQ36" i="56"/>
  <c r="AO37" i="56"/>
  <c r="AO38" i="56"/>
  <c r="AQ39" i="56"/>
  <c r="AO42" i="56"/>
  <c r="AT22" i="56"/>
  <c r="AP32" i="56"/>
  <c r="AP37" i="56"/>
  <c r="AP38" i="56"/>
  <c r="AU39" i="56"/>
  <c r="AP42" i="56"/>
  <c r="AU22" i="56"/>
  <c r="AU24" i="56"/>
  <c r="AT25" i="56"/>
  <c r="AU26" i="56"/>
  <c r="AT27" i="56"/>
  <c r="AU28" i="56"/>
  <c r="AT29" i="56"/>
  <c r="AT30" i="56"/>
  <c r="AQ32" i="56"/>
  <c r="AS34" i="56"/>
  <c r="AS36" i="56"/>
  <c r="AQ37" i="56"/>
  <c r="AQ38" i="56"/>
  <c r="AQ42" i="56"/>
  <c r="AR32" i="56"/>
  <c r="AS37" i="56"/>
  <c r="AR38" i="56"/>
  <c r="AR42" i="56"/>
  <c r="AS32" i="56"/>
  <c r="AU34" i="56"/>
  <c r="AU36" i="56"/>
  <c r="AT37" i="56"/>
  <c r="AS38" i="56"/>
  <c r="AS42" i="56"/>
  <c r="AO24" i="56"/>
  <c r="AO26" i="56"/>
  <c r="AO28" i="56"/>
  <c r="AO30" i="56"/>
  <c r="AT32" i="56"/>
  <c r="AU37" i="56"/>
  <c r="AT38" i="56"/>
  <c r="AT42" i="56"/>
  <c r="AP24" i="56"/>
  <c r="AP26" i="56"/>
  <c r="AP28" i="56"/>
  <c r="AU32" i="56"/>
  <c r="AO34" i="56"/>
  <c r="AO36" i="56"/>
  <c r="AV37" i="56"/>
  <c r="AU38" i="56"/>
  <c r="AU42" i="56"/>
  <c r="CG25" i="55"/>
  <c r="CS25" i="55"/>
  <c r="CH26" i="55"/>
  <c r="CU27" i="55"/>
  <c r="CG29" i="55"/>
  <c r="CQ30" i="55"/>
  <c r="CH33" i="55"/>
  <c r="CL37" i="55"/>
  <c r="CO38" i="55"/>
  <c r="CK40" i="55"/>
  <c r="CR42" i="55"/>
  <c r="CH43" i="55"/>
  <c r="CL45" i="55"/>
  <c r="CJ51" i="55"/>
  <c r="CK54" i="55"/>
  <c r="CN55" i="55"/>
  <c r="CK57" i="55"/>
  <c r="CK59" i="55"/>
  <c r="CR63" i="55"/>
  <c r="CL65" i="55"/>
  <c r="CL68" i="55"/>
  <c r="CI71" i="55"/>
  <c r="CO74" i="55"/>
  <c r="CS30" i="55"/>
  <c r="CT42" i="55"/>
  <c r="CT63" i="55"/>
  <c r="CT30" i="55"/>
  <c r="CK25" i="55"/>
  <c r="CI27" i="55"/>
  <c r="CR29" i="55"/>
  <c r="CF30" i="55"/>
  <c r="CL41" i="55"/>
  <c r="CH42" i="55"/>
  <c r="CK43" i="55"/>
  <c r="CL44" i="55"/>
  <c r="CT45" i="55"/>
  <c r="CI46" i="55"/>
  <c r="CK49" i="55"/>
  <c r="CT57" i="55"/>
  <c r="CG61" i="55"/>
  <c r="CF62" i="55"/>
  <c r="CG63" i="55"/>
  <c r="CR26" i="55"/>
  <c r="CJ27" i="55"/>
  <c r="CS29" i="55"/>
  <c r="CG30" i="55"/>
  <c r="CP33" i="55"/>
  <c r="CT41" i="55"/>
  <c r="CI42" i="55"/>
  <c r="CN43" i="55"/>
  <c r="CN44" i="55"/>
  <c r="CG45" i="55"/>
  <c r="CU45" i="55"/>
  <c r="CK46" i="55"/>
  <c r="CL49" i="55"/>
  <c r="CG50" i="55"/>
  <c r="CT54" i="55"/>
  <c r="CG55" i="55"/>
  <c r="CT61" i="55"/>
  <c r="CS62" i="55"/>
  <c r="CI63" i="55"/>
  <c r="CT71" i="55"/>
  <c r="CH72" i="55"/>
  <c r="CG74" i="55"/>
  <c r="CN25" i="55"/>
  <c r="CT26" i="55"/>
  <c r="CL27" i="55"/>
  <c r="CU29" i="55"/>
  <c r="CH30" i="55"/>
  <c r="CQ33" i="55"/>
  <c r="CJ42" i="55"/>
  <c r="CR43" i="55"/>
  <c r="CH45" i="55"/>
  <c r="CL46" i="55"/>
  <c r="CS49" i="55"/>
  <c r="CU54" i="55"/>
  <c r="CI55" i="55"/>
  <c r="CJ63" i="55"/>
  <c r="CJ72" i="55"/>
  <c r="CI74" i="55"/>
  <c r="CP25" i="55"/>
  <c r="CR27" i="55"/>
  <c r="CI30" i="55"/>
  <c r="CL42" i="55"/>
  <c r="CN46" i="55"/>
  <c r="CT49" i="55"/>
  <c r="CL63" i="55"/>
  <c r="CF71" i="55"/>
  <c r="CM72" i="55"/>
  <c r="CJ74" i="55"/>
  <c r="CF25" i="55"/>
  <c r="CQ25" i="55"/>
  <c r="CG26" i="55"/>
  <c r="CS27" i="55"/>
  <c r="CU28" i="55"/>
  <c r="CF29" i="55"/>
  <c r="CP30" i="55"/>
  <c r="CU32" i="55"/>
  <c r="CJ40" i="55"/>
  <c r="CM42" i="55"/>
  <c r="CS46" i="55"/>
  <c r="CJ57" i="55"/>
  <c r="CN63" i="55"/>
  <c r="CP70" i="55"/>
  <c r="AP22" i="56"/>
  <c r="AV31" i="56"/>
  <c r="AO33" i="56"/>
  <c r="AQ35" i="56"/>
  <c r="AV39" i="56"/>
  <c r="AO41" i="56"/>
  <c r="AP33" i="56"/>
  <c r="AP41" i="56"/>
  <c r="AR22" i="56"/>
  <c r="AV25" i="56"/>
  <c r="AV27" i="56"/>
  <c r="AV29" i="56"/>
  <c r="AO31" i="56"/>
  <c r="AQ33" i="56"/>
  <c r="AT35" i="56"/>
  <c r="AO39" i="56"/>
  <c r="AQ41" i="56"/>
  <c r="AS22" i="56"/>
  <c r="AS24" i="56"/>
  <c r="AO25" i="56"/>
  <c r="AS26" i="56"/>
  <c r="AO27" i="56"/>
  <c r="AS28" i="56"/>
  <c r="AO29" i="56"/>
  <c r="AP31" i="56"/>
  <c r="AS33" i="56"/>
  <c r="AU35" i="56"/>
  <c r="AP39" i="56"/>
  <c r="AS41" i="56"/>
  <c r="AT33" i="56"/>
  <c r="AT41" i="56"/>
  <c r="AS31" i="56"/>
  <c r="AU33" i="56"/>
  <c r="AS39" i="56"/>
  <c r="AU41" i="56"/>
  <c r="AT31" i="56"/>
  <c r="AV33" i="56"/>
  <c r="AO35" i="56"/>
  <c r="AT39" i="56"/>
  <c r="AV41" i="56"/>
  <c r="CQ52" i="55"/>
  <c r="CN73" i="55"/>
  <c r="CN24" i="55"/>
  <c r="CQ26" i="55"/>
  <c r="CO28" i="55"/>
  <c r="CO29" i="55"/>
  <c r="CM30" i="55"/>
  <c r="CQ32" i="55"/>
  <c r="CN33" i="55"/>
  <c r="CJ34" i="55"/>
  <c r="CT35" i="55"/>
  <c r="CL38" i="55"/>
  <c r="CP39" i="55"/>
  <c r="CI41" i="55"/>
  <c r="CR41" i="55"/>
  <c r="CJ44" i="55"/>
  <c r="CT44" i="55"/>
  <c r="CH49" i="55"/>
  <c r="CQ49" i="55"/>
  <c r="CN51" i="55"/>
  <c r="CL52" i="55"/>
  <c r="CO53" i="55"/>
  <c r="CH57" i="55"/>
  <c r="CQ57" i="55"/>
  <c r="CT58" i="55"/>
  <c r="CI60" i="55"/>
  <c r="CS60" i="55"/>
  <c r="CH65" i="55"/>
  <c r="CQ65" i="55"/>
  <c r="CJ68" i="55"/>
  <c r="CT68" i="55"/>
  <c r="CK70" i="55"/>
  <c r="CQ71" i="55"/>
  <c r="CJ73" i="55"/>
  <c r="CS73" i="55"/>
  <c r="CR39" i="55"/>
  <c r="CO52" i="55"/>
  <c r="CR28" i="55"/>
  <c r="CP29" i="55"/>
  <c r="CO30" i="55"/>
  <c r="CR32" i="55"/>
  <c r="CL34" i="55"/>
  <c r="CU35" i="55"/>
  <c r="CM38" i="55"/>
  <c r="CQ39" i="55"/>
  <c r="CJ41" i="55"/>
  <c r="CS41" i="55"/>
  <c r="CK44" i="55"/>
  <c r="CI49" i="55"/>
  <c r="CR49" i="55"/>
  <c r="CQ51" i="55"/>
  <c r="CN52" i="55"/>
  <c r="CR53" i="55"/>
  <c r="CI57" i="55"/>
  <c r="CR57" i="55"/>
  <c r="CJ60" i="55"/>
  <c r="CT60" i="55"/>
  <c r="CI65" i="55"/>
  <c r="CR65" i="55"/>
  <c r="CK68" i="55"/>
  <c r="CM70" i="55"/>
  <c r="CK73" i="55"/>
  <c r="CT73" i="55"/>
  <c r="CG39" i="55"/>
  <c r="CF28" i="55"/>
  <c r="CQ34" i="55"/>
  <c r="CH39" i="55"/>
  <c r="CN41" i="55"/>
  <c r="CO44" i="55"/>
  <c r="CG52" i="55"/>
  <c r="CR52" i="55"/>
  <c r="CJ67" i="55"/>
  <c r="CO68" i="55"/>
  <c r="CF73" i="55"/>
  <c r="CO73" i="55"/>
  <c r="CI28" i="55"/>
  <c r="CF31" i="55"/>
  <c r="CH32" i="55"/>
  <c r="CG34" i="55"/>
  <c r="CR34" i="55"/>
  <c r="CI39" i="55"/>
  <c r="CF41" i="55"/>
  <c r="CO41" i="55"/>
  <c r="CF44" i="55"/>
  <c r="CQ44" i="55"/>
  <c r="CF47" i="55"/>
  <c r="CN49" i="55"/>
  <c r="CI52" i="55"/>
  <c r="CS52" i="55"/>
  <c r="CN57" i="55"/>
  <c r="CO60" i="55"/>
  <c r="CN65" i="55"/>
  <c r="CK67" i="55"/>
  <c r="CF68" i="55"/>
  <c r="CQ68" i="55"/>
  <c r="CG73" i="55"/>
  <c r="CP73" i="55"/>
  <c r="CF52" i="55"/>
  <c r="CO25" i="55"/>
  <c r="CO26" i="55"/>
  <c r="CL28" i="55"/>
  <c r="CL29" i="55"/>
  <c r="CK30" i="55"/>
  <c r="CU30" i="55"/>
  <c r="CO31" i="55"/>
  <c r="CI32" i="55"/>
  <c r="CK33" i="55"/>
  <c r="CT33" i="55"/>
  <c r="CH34" i="55"/>
  <c r="CS34" i="55"/>
  <c r="CK35" i="55"/>
  <c r="CS37" i="55"/>
  <c r="CF38" i="55"/>
  <c r="CJ39" i="55"/>
  <c r="CG41" i="55"/>
  <c r="CP41" i="55"/>
  <c r="CO42" i="55"/>
  <c r="CS43" i="55"/>
  <c r="CG44" i="55"/>
  <c r="CR44" i="55"/>
  <c r="CO45" i="55"/>
  <c r="CT46" i="55"/>
  <c r="CQ47" i="55"/>
  <c r="CK48" i="55"/>
  <c r="CF49" i="55"/>
  <c r="CO49" i="55"/>
  <c r="CK51" i="55"/>
  <c r="CJ52" i="55"/>
  <c r="CT52" i="55"/>
  <c r="CG53" i="55"/>
  <c r="CQ54" i="55"/>
  <c r="CT55" i="55"/>
  <c r="CG56" i="55"/>
  <c r="CF57" i="55"/>
  <c r="CO57" i="55"/>
  <c r="CO58" i="55"/>
  <c r="CP59" i="55"/>
  <c r="CF60" i="55"/>
  <c r="CQ60" i="55"/>
  <c r="CO63" i="55"/>
  <c r="CF65" i="55"/>
  <c r="CO65" i="55"/>
  <c r="CM67" i="55"/>
  <c r="CG68" i="55"/>
  <c r="CR68" i="55"/>
  <c r="CF70" i="55"/>
  <c r="CN71" i="55"/>
  <c r="CR72" i="55"/>
  <c r="CH73" i="55"/>
  <c r="CQ73" i="55"/>
  <c r="CR74" i="55"/>
  <c r="CT39" i="55"/>
  <c r="CF24" i="55"/>
  <c r="CP26" i="55"/>
  <c r="CM29" i="55"/>
  <c r="CK32" i="55"/>
  <c r="CL33" i="55"/>
  <c r="CI34" i="55"/>
  <c r="CU34" i="55"/>
  <c r="CL35" i="55"/>
  <c r="CU37" i="55"/>
  <c r="CM39" i="55"/>
  <c r="CH41" i="55"/>
  <c r="CQ41" i="55"/>
  <c r="CU43" i="55"/>
  <c r="CI44" i="55"/>
  <c r="CS44" i="55"/>
  <c r="CU46" i="55"/>
  <c r="CM48" i="55"/>
  <c r="CG49" i="55"/>
  <c r="CP49" i="55"/>
  <c r="CK52" i="55"/>
  <c r="CF54" i="55"/>
  <c r="CS56" i="55"/>
  <c r="CG57" i="55"/>
  <c r="CP57" i="55"/>
  <c r="CG60" i="55"/>
  <c r="CR60" i="55"/>
  <c r="CQ63" i="55"/>
  <c r="CG65" i="55"/>
  <c r="CP65" i="55"/>
  <c r="CN67" i="55"/>
  <c r="CI68" i="55"/>
  <c r="CS68" i="55"/>
  <c r="CH70" i="55"/>
  <c r="CO71" i="55"/>
  <c r="CI73" i="55"/>
  <c r="CR73" i="55"/>
  <c r="CT74" i="55"/>
  <c r="CU23" i="55"/>
  <c r="CS69" i="55"/>
  <c r="CK69" i="55"/>
  <c r="CQ69" i="55"/>
  <c r="CI69" i="55"/>
  <c r="CP69" i="55"/>
  <c r="CH69" i="55"/>
  <c r="CN69" i="55"/>
  <c r="CF69" i="55"/>
  <c r="CF23" i="55"/>
  <c r="CN23" i="55"/>
  <c r="CG24" i="55"/>
  <c r="CO24" i="55"/>
  <c r="CK27" i="55"/>
  <c r="CT27" i="55"/>
  <c r="CP28" i="55"/>
  <c r="CH28" i="55"/>
  <c r="CN28" i="55"/>
  <c r="CG31" i="55"/>
  <c r="CP31" i="55"/>
  <c r="CJ32" i="55"/>
  <c r="CS32" i="55"/>
  <c r="CG36" i="55"/>
  <c r="CQ36" i="55"/>
  <c r="CK37" i="55"/>
  <c r="CT37" i="55"/>
  <c r="CR38" i="55"/>
  <c r="CJ38" i="55"/>
  <c r="CN38" i="55"/>
  <c r="CG47" i="55"/>
  <c r="CR47" i="55"/>
  <c r="CN50" i="55"/>
  <c r="CF50" i="55"/>
  <c r="CS50" i="55"/>
  <c r="CK50" i="55"/>
  <c r="CP50" i="55"/>
  <c r="CQ53" i="55"/>
  <c r="CI53" i="55"/>
  <c r="CN53" i="55"/>
  <c r="CF53" i="55"/>
  <c r="CP53" i="55"/>
  <c r="CH56" i="55"/>
  <c r="CU56" i="55"/>
  <c r="CH61" i="55"/>
  <c r="CU61" i="55"/>
  <c r="CH62" i="55"/>
  <c r="CU62" i="55"/>
  <c r="CG64" i="55"/>
  <c r="CS64" i="55"/>
  <c r="CG69" i="55"/>
  <c r="CM23" i="55"/>
  <c r="CG23" i="55"/>
  <c r="CO23" i="55"/>
  <c r="CH24" i="55"/>
  <c r="CP24" i="55"/>
  <c r="CH31" i="55"/>
  <c r="CQ31" i="55"/>
  <c r="CO35" i="55"/>
  <c r="CG35" i="55"/>
  <c r="CN35" i="55"/>
  <c r="CI36" i="55"/>
  <c r="CR36" i="55"/>
  <c r="CT40" i="55"/>
  <c r="CL40" i="55"/>
  <c r="CN40" i="55"/>
  <c r="CI47" i="55"/>
  <c r="CT47" i="55"/>
  <c r="CT48" i="55"/>
  <c r="CL48" i="55"/>
  <c r="CQ48" i="55"/>
  <c r="CI48" i="55"/>
  <c r="CO48" i="55"/>
  <c r="CJ56" i="55"/>
  <c r="CJ61" i="55"/>
  <c r="CI62" i="55"/>
  <c r="CH64" i="55"/>
  <c r="CU64" i="55"/>
  <c r="CJ69" i="55"/>
  <c r="CR64" i="55"/>
  <c r="CU69" i="55"/>
  <c r="CH23" i="55"/>
  <c r="CP23" i="55"/>
  <c r="CI24" i="55"/>
  <c r="CQ24" i="55"/>
  <c r="CR25" i="55"/>
  <c r="CK26" i="55"/>
  <c r="CS26" i="55"/>
  <c r="CG28" i="55"/>
  <c r="CQ28" i="55"/>
  <c r="CK29" i="55"/>
  <c r="CR30" i="55"/>
  <c r="CJ30" i="55"/>
  <c r="CN30" i="55"/>
  <c r="CI31" i="55"/>
  <c r="CR31" i="55"/>
  <c r="CK34" i="55"/>
  <c r="CF35" i="55"/>
  <c r="CP35" i="55"/>
  <c r="CJ36" i="55"/>
  <c r="CS36" i="55"/>
  <c r="CG38" i="55"/>
  <c r="CP38" i="55"/>
  <c r="CL39" i="55"/>
  <c r="CF40" i="55"/>
  <c r="CO40" i="55"/>
  <c r="CN42" i="55"/>
  <c r="CF42" i="55"/>
  <c r="CS42" i="55"/>
  <c r="CK42" i="55"/>
  <c r="CP42" i="55"/>
  <c r="CQ45" i="55"/>
  <c r="CI45" i="55"/>
  <c r="CN45" i="55"/>
  <c r="CF45" i="55"/>
  <c r="CP45" i="55"/>
  <c r="CJ47" i="55"/>
  <c r="CU47" i="55"/>
  <c r="CF48" i="55"/>
  <c r="CP48" i="55"/>
  <c r="CH50" i="55"/>
  <c r="CR50" i="55"/>
  <c r="CO51" i="55"/>
  <c r="CG51" i="55"/>
  <c r="CT51" i="55"/>
  <c r="CL51" i="55"/>
  <c r="CP51" i="55"/>
  <c r="CH53" i="55"/>
  <c r="CS53" i="55"/>
  <c r="CR54" i="55"/>
  <c r="CJ54" i="55"/>
  <c r="CO54" i="55"/>
  <c r="CG54" i="55"/>
  <c r="CP54" i="55"/>
  <c r="CK56" i="55"/>
  <c r="CP58" i="55"/>
  <c r="CH58" i="55"/>
  <c r="CN58" i="55"/>
  <c r="CF58" i="55"/>
  <c r="CS58" i="55"/>
  <c r="CK58" i="55"/>
  <c r="CR58" i="55"/>
  <c r="CQ59" i="55"/>
  <c r="CI59" i="55"/>
  <c r="CO59" i="55"/>
  <c r="CG59" i="55"/>
  <c r="CT59" i="55"/>
  <c r="CL59" i="55"/>
  <c r="CR59" i="55"/>
  <c r="CL61" i="55"/>
  <c r="CK62" i="55"/>
  <c r="CJ64" i="55"/>
  <c r="CL69" i="55"/>
  <c r="CN70" i="55"/>
  <c r="CI23" i="55"/>
  <c r="CQ23" i="55"/>
  <c r="CJ24" i="55"/>
  <c r="CR24" i="55"/>
  <c r="CO27" i="55"/>
  <c r="CG27" i="55"/>
  <c r="CN27" i="55"/>
  <c r="CJ31" i="55"/>
  <c r="CT31" i="55"/>
  <c r="CT32" i="55"/>
  <c r="CL32" i="55"/>
  <c r="CN32" i="55"/>
  <c r="CH35" i="55"/>
  <c r="CQ35" i="55"/>
  <c r="CK36" i="55"/>
  <c r="CT36" i="55"/>
  <c r="CQ37" i="55"/>
  <c r="CI37" i="55"/>
  <c r="CN37" i="55"/>
  <c r="CG40" i="55"/>
  <c r="CP40" i="55"/>
  <c r="CL47" i="55"/>
  <c r="CG48" i="55"/>
  <c r="CR48" i="55"/>
  <c r="CI50" i="55"/>
  <c r="CT50" i="55"/>
  <c r="CJ53" i="55"/>
  <c r="CT53" i="55"/>
  <c r="CM56" i="55"/>
  <c r="CM61" i="55"/>
  <c r="CM62" i="55"/>
  <c r="CP66" i="55"/>
  <c r="CH66" i="55"/>
  <c r="CN66" i="55"/>
  <c r="CF66" i="55"/>
  <c r="CS66" i="55"/>
  <c r="CK66" i="55"/>
  <c r="CR66" i="55"/>
  <c r="CQ67" i="55"/>
  <c r="CI67" i="55"/>
  <c r="CO67" i="55"/>
  <c r="CG67" i="55"/>
  <c r="CT67" i="55"/>
  <c r="CL67" i="55"/>
  <c r="CR67" i="55"/>
  <c r="CM69" i="55"/>
  <c r="CN64" i="55"/>
  <c r="CF64" i="55"/>
  <c r="CT64" i="55"/>
  <c r="CL64" i="55"/>
  <c r="CQ64" i="55"/>
  <c r="CI64" i="55"/>
  <c r="CJ23" i="55"/>
  <c r="CR23" i="55"/>
  <c r="CK24" i="55"/>
  <c r="CS24" i="55"/>
  <c r="CM26" i="55"/>
  <c r="CU26" i="55"/>
  <c r="CF27" i="55"/>
  <c r="CP27" i="55"/>
  <c r="CJ28" i="55"/>
  <c r="CS28" i="55"/>
  <c r="CL31" i="55"/>
  <c r="CU31" i="55"/>
  <c r="CF32" i="55"/>
  <c r="CO32" i="55"/>
  <c r="CI35" i="55"/>
  <c r="CR35" i="55"/>
  <c r="CL36" i="55"/>
  <c r="CU36" i="55"/>
  <c r="CF37" i="55"/>
  <c r="CO37" i="55"/>
  <c r="CI38" i="55"/>
  <c r="CS38" i="55"/>
  <c r="CS39" i="55"/>
  <c r="CK39" i="55"/>
  <c r="CN39" i="55"/>
  <c r="CH40" i="55"/>
  <c r="CQ40" i="55"/>
  <c r="CO43" i="55"/>
  <c r="CG43" i="55"/>
  <c r="CT43" i="55"/>
  <c r="CL43" i="55"/>
  <c r="CP43" i="55"/>
  <c r="CR46" i="55"/>
  <c r="CJ46" i="55"/>
  <c r="CO46" i="55"/>
  <c r="CG46" i="55"/>
  <c r="CP46" i="55"/>
  <c r="CM47" i="55"/>
  <c r="CH48" i="55"/>
  <c r="CS48" i="55"/>
  <c r="CJ50" i="55"/>
  <c r="CU50" i="55"/>
  <c r="CK53" i="55"/>
  <c r="CU53" i="55"/>
  <c r="CU55" i="55"/>
  <c r="CS55" i="55"/>
  <c r="CK55" i="55"/>
  <c r="CP55" i="55"/>
  <c r="CH55" i="55"/>
  <c r="CO55" i="55"/>
  <c r="CO56" i="55"/>
  <c r="CO61" i="55"/>
  <c r="CN62" i="55"/>
  <c r="CM64" i="55"/>
  <c r="CG66" i="55"/>
  <c r="CT66" i="55"/>
  <c r="CF67" i="55"/>
  <c r="CS67" i="55"/>
  <c r="CO69" i="55"/>
  <c r="CN72" i="55"/>
  <c r="CF72" i="55"/>
  <c r="CT72" i="55"/>
  <c r="CL72" i="55"/>
  <c r="CS72" i="55"/>
  <c r="CK72" i="55"/>
  <c r="CQ72" i="55"/>
  <c r="CI72" i="55"/>
  <c r="CU72" i="55"/>
  <c r="CK23" i="55"/>
  <c r="CS23" i="55"/>
  <c r="CT24" i="55"/>
  <c r="CM25" i="55"/>
  <c r="CF26" i="55"/>
  <c r="CH27" i="55"/>
  <c r="CQ27" i="55"/>
  <c r="CK28" i="55"/>
  <c r="CT28" i="55"/>
  <c r="CQ29" i="55"/>
  <c r="CI29" i="55"/>
  <c r="CN29" i="55"/>
  <c r="CG32" i="55"/>
  <c r="CP32" i="55"/>
  <c r="CN34" i="55"/>
  <c r="CF34" i="55"/>
  <c r="CO34" i="55"/>
  <c r="CJ35" i="55"/>
  <c r="CS35" i="55"/>
  <c r="CG37" i="55"/>
  <c r="CP37" i="55"/>
  <c r="CK38" i="55"/>
  <c r="CT38" i="55"/>
  <c r="CF39" i="55"/>
  <c r="CO39" i="55"/>
  <c r="CI40" i="55"/>
  <c r="CR40" i="55"/>
  <c r="CF43" i="55"/>
  <c r="CQ43" i="55"/>
  <c r="CF46" i="55"/>
  <c r="CQ46" i="55"/>
  <c r="CJ48" i="55"/>
  <c r="CU48" i="55"/>
  <c r="CL50" i="55"/>
  <c r="CL53" i="55"/>
  <c r="CF55" i="55"/>
  <c r="CQ55" i="55"/>
  <c r="CO64" i="55"/>
  <c r="CI66" i="55"/>
  <c r="CU66" i="55"/>
  <c r="CH67" i="55"/>
  <c r="CU67" i="55"/>
  <c r="CR69" i="55"/>
  <c r="CT70" i="55"/>
  <c r="CL70" i="55"/>
  <c r="CR70" i="55"/>
  <c r="CJ70" i="55"/>
  <c r="CQ70" i="55"/>
  <c r="CI70" i="55"/>
  <c r="CO70" i="55"/>
  <c r="CG70" i="55"/>
  <c r="CU70" i="55"/>
  <c r="CG72" i="55"/>
  <c r="CM24" i="55"/>
  <c r="CS31" i="55"/>
  <c r="CK31" i="55"/>
  <c r="CN31" i="55"/>
  <c r="CP36" i="55"/>
  <c r="CH36" i="55"/>
  <c r="CN36" i="55"/>
  <c r="CS47" i="55"/>
  <c r="CK47" i="55"/>
  <c r="CP47" i="55"/>
  <c r="CH47" i="55"/>
  <c r="CO47" i="55"/>
  <c r="CN56" i="55"/>
  <c r="CF56" i="55"/>
  <c r="CT56" i="55"/>
  <c r="CL56" i="55"/>
  <c r="CQ56" i="55"/>
  <c r="CI56" i="55"/>
  <c r="CR56" i="55"/>
  <c r="CS61" i="55"/>
  <c r="CK61" i="55"/>
  <c r="CQ61" i="55"/>
  <c r="CI61" i="55"/>
  <c r="CN61" i="55"/>
  <c r="CF61" i="55"/>
  <c r="CR61" i="55"/>
  <c r="CT62" i="55"/>
  <c r="CL62" i="55"/>
  <c r="CR62" i="55"/>
  <c r="CJ62" i="55"/>
  <c r="CO62" i="55"/>
  <c r="CG62" i="55"/>
  <c r="CQ62" i="55"/>
  <c r="CP64" i="55"/>
  <c r="CT69" i="55"/>
  <c r="CM44" i="55"/>
  <c r="CU44" i="55"/>
  <c r="CM52" i="55"/>
  <c r="CU52" i="55"/>
  <c r="CM60" i="55"/>
  <c r="CU60" i="55"/>
  <c r="CH63" i="55"/>
  <c r="CP63" i="55"/>
  <c r="CM68" i="55"/>
  <c r="CU68" i="55"/>
  <c r="CH71" i="55"/>
  <c r="CP71" i="55"/>
  <c r="CK74" i="55"/>
  <c r="CS74" i="55"/>
  <c r="CM74" i="55"/>
  <c r="CU74" i="55"/>
  <c r="CM33" i="55"/>
  <c r="CM41" i="55"/>
  <c r="CH44" i="55"/>
  <c r="CM49" i="55"/>
  <c r="CH52" i="55"/>
  <c r="CM57" i="55"/>
  <c r="CH60" i="55"/>
  <c r="CK63" i="55"/>
  <c r="CS63" i="55"/>
  <c r="CM65" i="55"/>
  <c r="CH68" i="55"/>
  <c r="CK71" i="55"/>
  <c r="CS71" i="55"/>
  <c r="CM73" i="55"/>
  <c r="CF74" i="55"/>
  <c r="CN74" i="55"/>
  <c r="CM63" i="55"/>
  <c r="CM71" i="55"/>
  <c r="CH74" i="55"/>
  <c r="AM25" i="55"/>
  <c r="AG25" i="55"/>
  <c r="AI25" i="55"/>
  <c r="R25" i="55"/>
  <c r="L25" i="55"/>
  <c r="AO25" i="55"/>
  <c r="AO24" i="55"/>
  <c r="R22" i="56"/>
  <c r="R24" i="55"/>
  <c r="AM24" i="55"/>
  <c r="AG24" i="55"/>
  <c r="L23" i="55"/>
  <c r="Y23" i="55"/>
  <c r="R23" i="55"/>
  <c r="AG22" i="56"/>
  <c r="Y22" i="56"/>
  <c r="L22" i="56"/>
  <c r="L24" i="55"/>
  <c r="AM23" i="55"/>
  <c r="AI24" i="55"/>
  <c r="Y24" i="55"/>
  <c r="AG23" i="55"/>
  <c r="AI23" i="55"/>
  <c r="AO23" i="55"/>
  <c r="AV23" i="56" l="1"/>
  <c r="AP23" i="56"/>
  <c r="AO23" i="56"/>
  <c r="AQ23" i="56"/>
  <c r="AT23" i="56"/>
  <c r="AQ25" i="55"/>
  <c r="AQ23" i="55"/>
  <c r="AR23" i="55" s="1"/>
  <c r="AQ24" i="55"/>
  <c r="AR24" i="55" s="1"/>
  <c r="AR25" i="55"/>
  <c r="AU23" i="56"/>
  <c r="AS23" i="56"/>
  <c r="AI22" i="56"/>
  <c r="B17" i="56" l="1"/>
  <c r="D17" i="56"/>
  <c r="F17" i="56"/>
  <c r="B17" i="55"/>
  <c r="AJ22" i="5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田中智也</author>
    <author>加藤豪</author>
    <author>三上なつき</author>
  </authors>
  <commentList>
    <comment ref="F21" authorId="0" shapeId="0" xr:uid="{A8244FD1-A852-4CF0-976B-48D4A743E6AD}">
      <text>
        <r>
          <rPr>
            <sz val="11"/>
            <color indexed="81"/>
            <rFont val="MS P ゴシック"/>
            <family val="3"/>
            <charset val="128"/>
          </rPr>
          <t>0000//00/00 の形で入力してください
例：1993年11月14日生まれの場合→1993/11/14
生年月のみ分かる場合は、0000/00 の形で入力してください</t>
        </r>
      </text>
    </comment>
    <comment ref="AH21" authorId="0" shapeId="0" xr:uid="{60F0407B-462F-482A-A961-15714FC9124C}">
      <text>
        <r>
          <rPr>
            <sz val="11"/>
            <color indexed="81"/>
            <rFont val="MS P ゴシック"/>
            <family val="3"/>
            <charset val="128"/>
          </rPr>
          <t>「腕立て伏せ」と「腕立て伏せ膝つき」両方に測定結果を入力した場合は、「腕立て伏せ」の記録をもとに、種目数・合計点・総合評価を判定します。</t>
        </r>
      </text>
    </comment>
    <comment ref="AP21" authorId="0" shapeId="0" xr:uid="{3E8C1DF2-B02D-4FB5-AC6D-F6451E190B31}">
      <text>
        <r>
          <rPr>
            <sz val="11"/>
            <color indexed="81"/>
            <rFont val="MS P ゴシック"/>
            <family val="3"/>
            <charset val="128"/>
          </rPr>
          <t>種目数の値が「７」の場合にのみ、総合評価が算出されます</t>
        </r>
      </text>
    </comment>
    <comment ref="AS21" authorId="1" shapeId="0" xr:uid="{5D4B1FE4-F703-47F4-ADB2-70E57CD245DC}">
      <text>
        <r>
          <rPr>
            <sz val="11"/>
            <color indexed="81"/>
            <rFont val="MS P ゴシック"/>
            <family val="3"/>
            <charset val="128"/>
          </rPr>
          <t>・各種目５０音順
・その他の場合は、手入力ください。</t>
        </r>
      </text>
    </comment>
    <comment ref="K22" authorId="1" shapeId="0" xr:uid="{189EA1E5-E246-421B-B1CB-F583D0F70B27}">
      <text>
        <r>
          <rPr>
            <sz val="11"/>
            <color indexed="81"/>
            <rFont val="MS P ゴシック"/>
            <family val="3"/>
            <charset val="128"/>
          </rPr>
          <t>少数第2位は切り上げて記載する。
例）10.</t>
        </r>
        <r>
          <rPr>
            <b/>
            <u/>
            <sz val="11"/>
            <color indexed="10"/>
            <rFont val="MS P ゴシック"/>
            <family val="3"/>
            <charset val="128"/>
          </rPr>
          <t>52</t>
        </r>
        <r>
          <rPr>
            <sz val="11"/>
            <color indexed="81"/>
            <rFont val="MS P ゴシック"/>
            <family val="3"/>
            <charset val="128"/>
          </rPr>
          <t>　⇒　10.</t>
        </r>
        <r>
          <rPr>
            <b/>
            <u/>
            <sz val="11"/>
            <color indexed="81"/>
            <rFont val="MS P ゴシック"/>
            <family val="3"/>
            <charset val="128"/>
          </rPr>
          <t>6</t>
        </r>
      </text>
    </comment>
    <comment ref="Q22" authorId="1" shapeId="0" xr:uid="{8AAB8E32-E0C6-4909-9AB1-D706E512E73C}">
      <text>
        <r>
          <rPr>
            <sz val="11"/>
            <color indexed="81"/>
            <rFont val="MS P ゴシック"/>
            <family val="3"/>
            <charset val="128"/>
          </rPr>
          <t>少数点以下は切り捨てる。
例）150.8　⇒　150
　　182.0　⇒　182</t>
        </r>
      </text>
    </comment>
    <comment ref="X22" authorId="1" shapeId="0" xr:uid="{54B511C6-3C73-48A5-B1D9-1ACD6D7D2DF7}">
      <text>
        <r>
          <rPr>
            <sz val="11"/>
            <color indexed="81"/>
            <rFont val="MS P ゴシック"/>
            <family val="3"/>
            <charset val="128"/>
          </rPr>
          <t>少数点以下は切り捨てる。
例）25.8　⇒　25
　　30.0　⇒　30</t>
        </r>
      </text>
    </comment>
    <comment ref="AF22" authorId="1" shapeId="0" xr:uid="{4D509B9B-F70C-45AA-A650-1C71EA5E7EAB}">
      <text>
        <r>
          <rPr>
            <sz val="11"/>
            <color indexed="81"/>
            <rFont val="MS P ゴシック"/>
            <family val="3"/>
            <charset val="128"/>
          </rPr>
          <t>少数点以下は切り上げる。
例）35.8　⇒　36
　　30.2　⇒　31</t>
        </r>
      </text>
    </comment>
    <comment ref="AL22" authorId="1" shapeId="0" xr:uid="{7B755DCB-975C-4158-90DA-C96587B34333}">
      <text>
        <r>
          <rPr>
            <sz val="11"/>
            <color indexed="81"/>
            <rFont val="MS P ゴシック"/>
            <family val="3"/>
            <charset val="128"/>
          </rPr>
          <t>少数点以下は切り捨てる。
例）360.8　⇒　260
　　500.1　⇒　500</t>
        </r>
      </text>
    </comment>
    <comment ref="AW22" authorId="2" shapeId="0" xr:uid="{63DA2813-B992-4CEF-A49D-FDC1B32E913B}">
      <text>
        <r>
          <rPr>
            <b/>
            <sz val="11"/>
            <color indexed="81"/>
            <rFont val="MS P ゴシック"/>
            <family val="3"/>
            <charset val="128"/>
          </rPr>
          <t>数字のみ入力</t>
        </r>
      </text>
    </comment>
    <comment ref="AY22" authorId="2" shapeId="0" xr:uid="{C8C99FCF-C8E5-4B27-9514-FB5CF87549D0}">
      <text>
        <r>
          <rPr>
            <b/>
            <sz val="11"/>
            <color indexed="81"/>
            <rFont val="MS P ゴシック"/>
            <family val="3"/>
            <charset val="128"/>
          </rPr>
          <t>数字のみ入力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田中智也</author>
    <author>加藤豪</author>
  </authors>
  <commentList>
    <comment ref="F20" authorId="0" shapeId="0" xr:uid="{7384B040-DCBF-4979-B3B9-4EF15F1FAE8C}">
      <text>
        <r>
          <rPr>
            <sz val="11"/>
            <color indexed="81"/>
            <rFont val="MS P ゴシック"/>
            <family val="3"/>
            <charset val="128"/>
          </rPr>
          <t>0000//00/00 の形で入力してください
例：1993年11月14日生まれの場合→1993/11/14
生年月までのみわかる場合は、0000/00 の形で入力してください。</t>
        </r>
      </text>
    </comment>
    <comment ref="G20" authorId="1" shapeId="0" xr:uid="{FB59169A-F526-4664-AF61-7B5E40F4ABA4}">
      <text>
        <r>
          <rPr>
            <sz val="11"/>
            <color indexed="81"/>
            <rFont val="MS P ゴシック"/>
            <family val="3"/>
            <charset val="128"/>
          </rPr>
          <t>年少は、年中と同じ得点表をもとに得点を算出します。</t>
        </r>
      </text>
    </comment>
    <comment ref="AH20" authorId="0" shapeId="0" xr:uid="{EA87339E-1DB2-4D6B-B963-1B785619E727}">
      <text>
        <r>
          <rPr>
            <sz val="11"/>
            <color indexed="81"/>
            <rFont val="MS P ゴシック"/>
            <family val="3"/>
            <charset val="128"/>
          </rPr>
          <t>種目数の値が「４」の場合にのみ、総合評価が算出されます。</t>
        </r>
      </text>
    </comment>
    <comment ref="K21" authorId="1" shapeId="0" xr:uid="{B51179C2-F783-4EDE-AF1B-C619AA2A555B}">
      <text>
        <r>
          <rPr>
            <sz val="11"/>
            <color indexed="81"/>
            <rFont val="MS P ゴシック"/>
            <family val="3"/>
            <charset val="128"/>
          </rPr>
          <t>少数第2位は切り上げて記載する。
例）8.</t>
        </r>
        <r>
          <rPr>
            <b/>
            <u/>
            <sz val="11"/>
            <color indexed="10"/>
            <rFont val="MS P ゴシック"/>
            <family val="3"/>
            <charset val="128"/>
          </rPr>
          <t>52</t>
        </r>
        <r>
          <rPr>
            <sz val="11"/>
            <color indexed="81"/>
            <rFont val="MS P ゴシック"/>
            <family val="3"/>
            <charset val="128"/>
          </rPr>
          <t>　⇒　8.</t>
        </r>
        <r>
          <rPr>
            <b/>
            <u/>
            <sz val="11"/>
            <color indexed="81"/>
            <rFont val="MS P ゴシック"/>
            <family val="3"/>
            <charset val="128"/>
          </rPr>
          <t>6</t>
        </r>
      </text>
    </comment>
    <comment ref="Q21" authorId="1" shapeId="0" xr:uid="{706E13B4-F457-4104-BC5D-8951D446015D}">
      <text>
        <r>
          <rPr>
            <sz val="11"/>
            <color indexed="81"/>
            <rFont val="MS P ゴシック"/>
            <family val="3"/>
            <charset val="128"/>
          </rPr>
          <t>少数点以下は切り捨てる。
例）150.8　⇒　150
　　182.0　⇒　182</t>
        </r>
      </text>
    </comment>
    <comment ref="X21" authorId="1" shapeId="0" xr:uid="{9206C368-A156-456A-894D-D7B28D04DC20}">
      <text>
        <r>
          <rPr>
            <sz val="11"/>
            <color indexed="81"/>
            <rFont val="MS P ゴシック"/>
            <family val="3"/>
            <charset val="128"/>
          </rPr>
          <t>0.5m単位で記録する
例） 8.8　⇒　 8.5
　　10.2　⇒　10.0</t>
        </r>
      </text>
    </comment>
    <comment ref="AF21" authorId="1" shapeId="0" xr:uid="{F9246AAF-5B31-4DB4-B761-5BBB15A7577F}">
      <text>
        <r>
          <rPr>
            <sz val="11"/>
            <color indexed="81"/>
            <rFont val="MS P ゴシック"/>
            <family val="3"/>
            <charset val="128"/>
          </rPr>
          <t>少数点以下は切り上げる。
例）25.8　⇒　26
　　20.2　⇒　20</t>
        </r>
      </text>
    </comment>
  </commentList>
</comments>
</file>

<file path=xl/sharedStrings.xml><?xml version="1.0" encoding="utf-8"?>
<sst xmlns="http://schemas.openxmlformats.org/spreadsheetml/2006/main" count="1260" uniqueCount="350">
  <si>
    <t>名　前</t>
  </si>
  <si>
    <t>性別</t>
  </si>
  <si>
    <t>合計点</t>
  </si>
  <si>
    <t>得点</t>
    <rPh sb="0" eb="2">
      <t>トクテン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</si>
  <si>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</si>
  <si>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</si>
  <si>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種目数</t>
    <rPh sb="0" eb="2">
      <t>シュモク</t>
    </rPh>
    <rPh sb="2" eb="3">
      <t>カズ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</si>
  <si>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</si>
  <si>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</si>
  <si>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</si>
  <si>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</si>
  <si>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</si>
  <si>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</si>
  <si>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</si>
  <si>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年齢変換表</t>
    <rPh sb="0" eb="2">
      <t>ネンレイ</t>
    </rPh>
    <rPh sb="2" eb="4">
      <t>ヘンカン</t>
    </rPh>
    <rPh sb="4" eb="5">
      <t>ヒョウ</t>
    </rPh>
    <phoneticPr fontId="1"/>
  </si>
  <si>
    <t>No.</t>
    <phoneticPr fontId="1"/>
  </si>
  <si>
    <t>参照先変換表</t>
    <rPh sb="0" eb="2">
      <t>サンショウ</t>
    </rPh>
    <rPh sb="2" eb="3">
      <t>サキ</t>
    </rPh>
    <rPh sb="3" eb="5">
      <t>ヘンカン</t>
    </rPh>
    <rPh sb="5" eb="6">
      <t>ヒョウ</t>
    </rPh>
    <phoneticPr fontId="1"/>
  </si>
  <si>
    <t>立幅男子</t>
    <rPh sb="0" eb="2">
      <t>タチハバ</t>
    </rPh>
    <rPh sb="2" eb="4">
      <t>ダンシ</t>
    </rPh>
    <phoneticPr fontId="1"/>
  </si>
  <si>
    <t>立幅女子</t>
    <rPh sb="0" eb="2">
      <t>タチハバ</t>
    </rPh>
    <rPh sb="2" eb="4">
      <t>ジョシ</t>
    </rPh>
    <phoneticPr fontId="1"/>
  </si>
  <si>
    <t>幼年判定</t>
    <rPh sb="0" eb="2">
      <t>ヨウネン</t>
    </rPh>
    <rPh sb="2" eb="4">
      <t>ハンテイ</t>
    </rPh>
    <phoneticPr fontId="1"/>
  </si>
  <si>
    <t>列</t>
    <rPh sb="0" eb="1">
      <t>レツ</t>
    </rPh>
    <phoneticPr fontId="1"/>
  </si>
  <si>
    <t>総合
評価</t>
    <rPh sb="3" eb="5">
      <t>ヒョウカ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</si>
  <si>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3"/>
  </si>
  <si>
    <t>スポーツ少年団</t>
    <rPh sb="4" eb="7">
      <t>ショウネンダン</t>
    </rPh>
    <phoneticPr fontId="3"/>
  </si>
  <si>
    <t>記録
(cm)</t>
    <rPh sb="0" eb="2">
      <t>キロク</t>
    </rPh>
    <phoneticPr fontId="1"/>
  </si>
  <si>
    <t>記録
(回)</t>
    <rPh sb="0" eb="2">
      <t>キロク</t>
    </rPh>
    <rPh sb="4" eb="5">
      <t>カイ</t>
    </rPh>
    <phoneticPr fontId="1"/>
  </si>
  <si>
    <t>記録
(m)</t>
    <rPh sb="0" eb="2">
      <t>キロク</t>
    </rPh>
    <phoneticPr fontId="1"/>
  </si>
  <si>
    <t>体格</t>
    <rPh sb="0" eb="2">
      <t>タイカク</t>
    </rPh>
    <phoneticPr fontId="1"/>
  </si>
  <si>
    <t>身長
(cm)</t>
    <rPh sb="0" eb="2">
      <t>シンチョウ</t>
    </rPh>
    <phoneticPr fontId="1"/>
  </si>
  <si>
    <t>体重
(kg)</t>
    <rPh sb="0" eb="2">
      <t>タイジュウ</t>
    </rPh>
    <phoneticPr fontId="1"/>
  </si>
  <si>
    <t>ボール投げ</t>
    <rPh sb="3" eb="4">
      <t>ナ</t>
    </rPh>
    <phoneticPr fontId="1"/>
  </si>
  <si>
    <t>腕立て伏せ</t>
    <rPh sb="0" eb="2">
      <t>ウデタ</t>
    </rPh>
    <rPh sb="3" eb="4">
      <t>フ</t>
    </rPh>
    <phoneticPr fontId="1"/>
  </si>
  <si>
    <t>50m走</t>
    <rPh sb="3" eb="4">
      <t>ソウ</t>
    </rPh>
    <phoneticPr fontId="3"/>
  </si>
  <si>
    <t>記録
（秒）</t>
    <rPh sb="0" eb="2">
      <t>キロク</t>
    </rPh>
    <rPh sb="4" eb="5">
      <t>ビョウ</t>
    </rPh>
    <phoneticPr fontId="3"/>
  </si>
  <si>
    <t>20mシャトルラン</t>
    <phoneticPr fontId="1"/>
  </si>
  <si>
    <t>25m走</t>
    <rPh sb="3" eb="4">
      <t>ソウ</t>
    </rPh>
    <phoneticPr fontId="3"/>
  </si>
  <si>
    <t>5m時間往復走</t>
    <rPh sb="4" eb="7">
      <t>オウフクソウ</t>
    </rPh>
    <phoneticPr fontId="1"/>
  </si>
  <si>
    <t>学年</t>
    <rPh sb="0" eb="2">
      <t>ガクネン</t>
    </rPh>
    <phoneticPr fontId="3"/>
  </si>
  <si>
    <t>運動適性テストⅡ結果一覧・実施者名簿</t>
    <rPh sb="0" eb="2">
      <t>ウンドウ</t>
    </rPh>
    <rPh sb="2" eb="4">
      <t>テキセイ</t>
    </rPh>
    <rPh sb="8" eb="10">
      <t>ケッカ</t>
    </rPh>
    <rPh sb="10" eb="12">
      <t>イチラン</t>
    </rPh>
    <rPh sb="13" eb="15">
      <t>ジッシ</t>
    </rPh>
    <rPh sb="15" eb="16">
      <t>シャ</t>
    </rPh>
    <rPh sb="16" eb="18">
      <t>メイボ</t>
    </rPh>
    <phoneticPr fontId="3"/>
  </si>
  <si>
    <t>腕立て伏せ（膝つき）</t>
    <rPh sb="0" eb="2">
      <t>ウデタ</t>
    </rPh>
    <rPh sb="3" eb="4">
      <t>フ</t>
    </rPh>
    <rPh sb="6" eb="7">
      <t>ヒザ</t>
    </rPh>
    <phoneticPr fontId="3"/>
  </si>
  <si>
    <t>○自分自身の身体のことやスポーツ習慣に関する質問</t>
    <rPh sb="1" eb="3">
      <t>ジブン</t>
    </rPh>
    <rPh sb="3" eb="5">
      <t>ジシン</t>
    </rPh>
    <rPh sb="6" eb="8">
      <t>カラダ</t>
    </rPh>
    <rPh sb="16" eb="18">
      <t>シュウカン</t>
    </rPh>
    <rPh sb="19" eb="20">
      <t>カン</t>
    </rPh>
    <rPh sb="22" eb="24">
      <t>シツモン</t>
    </rPh>
    <phoneticPr fontId="4"/>
  </si>
  <si>
    <t>身体を動かして行うチェック</t>
    <rPh sb="0" eb="2">
      <t>シンタイ</t>
    </rPh>
    <rPh sb="3" eb="4">
      <t>ウゴ</t>
    </rPh>
    <rPh sb="7" eb="8">
      <t>オコナ</t>
    </rPh>
    <phoneticPr fontId="4"/>
  </si>
  <si>
    <t>②1年間の身長の伸び</t>
    <rPh sb="2" eb="4">
      <t>ネンカン</t>
    </rPh>
    <rPh sb="5" eb="7">
      <t>シンチョウ</t>
    </rPh>
    <rPh sb="8" eb="9">
      <t>ノ</t>
    </rPh>
    <phoneticPr fontId="4"/>
  </si>
  <si>
    <t>③1週間で1日何時間スポーツをしたか</t>
    <rPh sb="2" eb="4">
      <t>シュウカン</t>
    </rPh>
    <rPh sb="6" eb="7">
      <t>ニチ</t>
    </rPh>
    <rPh sb="7" eb="10">
      <t>ナンジカン</t>
    </rPh>
    <phoneticPr fontId="4"/>
  </si>
  <si>
    <t>⑦スポーツ中に痛みがあるか</t>
    <rPh sb="5" eb="6">
      <t>チュウ</t>
    </rPh>
    <rPh sb="7" eb="8">
      <t>イタ</t>
    </rPh>
    <phoneticPr fontId="4"/>
  </si>
  <si>
    <t>⑧スポーツをしていなくても痛みがあるか</t>
    <rPh sb="13" eb="14">
      <t>イタ</t>
    </rPh>
    <phoneticPr fontId="4"/>
  </si>
  <si>
    <t>痛みがある場合、その箇所</t>
    <rPh sb="0" eb="1">
      <t>イタ</t>
    </rPh>
    <rPh sb="5" eb="7">
      <t>バアイ</t>
    </rPh>
    <rPh sb="10" eb="12">
      <t>カショ</t>
    </rPh>
    <phoneticPr fontId="4"/>
  </si>
  <si>
    <t>上肢のチェック-1</t>
    <rPh sb="0" eb="2">
      <t>ジョウシ</t>
    </rPh>
    <phoneticPr fontId="4"/>
  </si>
  <si>
    <t>上肢のチェック-2 伸展</t>
    <rPh sb="0" eb="2">
      <t>ジョウシ</t>
    </rPh>
    <rPh sb="10" eb="12">
      <t>シンテン</t>
    </rPh>
    <phoneticPr fontId="4"/>
  </si>
  <si>
    <t>上肢のチェック-2 屈曲</t>
    <rPh sb="0" eb="2">
      <t>ジョウシ</t>
    </rPh>
    <rPh sb="10" eb="12">
      <t>クッキョク</t>
    </rPh>
    <phoneticPr fontId="4"/>
  </si>
  <si>
    <t>上肢のチェック-3</t>
    <rPh sb="0" eb="2">
      <t>ジョウシ</t>
    </rPh>
    <phoneticPr fontId="4"/>
  </si>
  <si>
    <t>体幹のチェック-1</t>
    <rPh sb="0" eb="2">
      <t>タイカン</t>
    </rPh>
    <phoneticPr fontId="4"/>
  </si>
  <si>
    <t>体幹のチェック-2</t>
    <rPh sb="0" eb="2">
      <t>タイカン</t>
    </rPh>
    <phoneticPr fontId="4"/>
  </si>
  <si>
    <t>体幹のチェック-3</t>
    <rPh sb="0" eb="2">
      <t>タイカン</t>
    </rPh>
    <phoneticPr fontId="4"/>
  </si>
  <si>
    <t>下肢のチェック-1</t>
    <rPh sb="0" eb="2">
      <t>カシ</t>
    </rPh>
    <phoneticPr fontId="4"/>
  </si>
  <si>
    <t>下肢のチェック-2</t>
    <rPh sb="0" eb="2">
      <t>カシ</t>
    </rPh>
    <phoneticPr fontId="4"/>
  </si>
  <si>
    <t>種目①</t>
    <rPh sb="0" eb="2">
      <t>シュモク</t>
    </rPh>
    <phoneticPr fontId="4"/>
  </si>
  <si>
    <t>種目②</t>
    <rPh sb="0" eb="2">
      <t>シュモク</t>
    </rPh>
    <phoneticPr fontId="4"/>
  </si>
  <si>
    <t>種目③</t>
    <rPh sb="0" eb="2">
      <t>シュモク</t>
    </rPh>
    <phoneticPr fontId="4"/>
  </si>
  <si>
    <t>どのくらい伸びたか</t>
    <rPh sb="5" eb="6">
      <t>ノ</t>
    </rPh>
    <phoneticPr fontId="4"/>
  </si>
  <si>
    <t>スポーツをした日数</t>
    <rPh sb="7" eb="9">
      <t>ニッスウ</t>
    </rPh>
    <phoneticPr fontId="4"/>
  </si>
  <si>
    <t>左肩</t>
    <rPh sb="0" eb="1">
      <t>ヒダリ</t>
    </rPh>
    <phoneticPr fontId="4"/>
  </si>
  <si>
    <t>右肩</t>
    <rPh sb="0" eb="1">
      <t>ミギ</t>
    </rPh>
    <phoneticPr fontId="4"/>
  </si>
  <si>
    <t>左肘</t>
    <rPh sb="0" eb="1">
      <t>ヒダリ</t>
    </rPh>
    <rPh sb="1" eb="2">
      <t>ヒジ</t>
    </rPh>
    <phoneticPr fontId="4"/>
  </si>
  <si>
    <t>右肘</t>
    <rPh sb="0" eb="1">
      <t>ミギ</t>
    </rPh>
    <rPh sb="1" eb="2">
      <t>ヒジ</t>
    </rPh>
    <phoneticPr fontId="4"/>
  </si>
  <si>
    <t>左腕上</t>
    <rPh sb="0" eb="1">
      <t>ヒダリ</t>
    </rPh>
    <rPh sb="1" eb="2">
      <t>ウデ</t>
    </rPh>
    <rPh sb="2" eb="3">
      <t>ウエ</t>
    </rPh>
    <phoneticPr fontId="4"/>
  </si>
  <si>
    <t>右腕上</t>
    <rPh sb="0" eb="1">
      <t>ミギ</t>
    </rPh>
    <rPh sb="1" eb="2">
      <t>ウデ</t>
    </rPh>
    <rPh sb="2" eb="3">
      <t>ウエ</t>
    </rPh>
    <phoneticPr fontId="4"/>
  </si>
  <si>
    <t>前屈</t>
    <rPh sb="0" eb="2">
      <t>ゼンクツ</t>
    </rPh>
    <phoneticPr fontId="4"/>
  </si>
  <si>
    <t>後屈</t>
    <rPh sb="0" eb="2">
      <t>コウクツ</t>
    </rPh>
    <phoneticPr fontId="4"/>
  </si>
  <si>
    <t>長座体前屈</t>
    <rPh sb="0" eb="2">
      <t>チョウザ</t>
    </rPh>
    <rPh sb="2" eb="5">
      <t>タイゼンクツ</t>
    </rPh>
    <phoneticPr fontId="4"/>
  </si>
  <si>
    <t>腹筋力</t>
    <rPh sb="0" eb="2">
      <t>フッキン</t>
    </rPh>
    <rPh sb="2" eb="3">
      <t>リョク</t>
    </rPh>
    <phoneticPr fontId="4"/>
  </si>
  <si>
    <t>痛みの有無</t>
    <rPh sb="0" eb="1">
      <t>イタ</t>
    </rPh>
    <rPh sb="3" eb="5">
      <t>ウム</t>
    </rPh>
    <phoneticPr fontId="4"/>
  </si>
  <si>
    <t>左脚</t>
    <rPh sb="0" eb="1">
      <t>ヒダリ</t>
    </rPh>
    <rPh sb="1" eb="2">
      <t>アシ</t>
    </rPh>
    <phoneticPr fontId="4"/>
  </si>
  <si>
    <t>右脚</t>
    <rPh sb="0" eb="2">
      <t>ミギアシ</t>
    </rPh>
    <phoneticPr fontId="4"/>
  </si>
  <si>
    <t>　</t>
  </si>
  <si>
    <t>●コンディショニングチェック記入欄</t>
    <rPh sb="14" eb="16">
      <t>キニュウ</t>
    </rPh>
    <rPh sb="16" eb="17">
      <t>ラン</t>
    </rPh>
    <phoneticPr fontId="3"/>
  </si>
  <si>
    <t>立ち3段とび</t>
    <rPh sb="0" eb="1">
      <t>タ</t>
    </rPh>
    <rPh sb="3" eb="4">
      <t>ダン</t>
    </rPh>
    <phoneticPr fontId="1"/>
  </si>
  <si>
    <t>立ち幅とび</t>
    <rPh sb="0" eb="1">
      <t>タ</t>
    </rPh>
    <phoneticPr fontId="1"/>
  </si>
  <si>
    <t>男子</t>
    <rPh sb="0" eb="2">
      <t>ダンシ</t>
    </rPh>
    <phoneticPr fontId="3"/>
  </si>
  <si>
    <t>女子</t>
    <rPh sb="0" eb="2">
      <t>ジョシ</t>
    </rPh>
    <phoneticPr fontId="3"/>
  </si>
  <si>
    <t>男子</t>
    <rPh sb="0" eb="2">
      <t>ダンシ</t>
    </rPh>
    <phoneticPr fontId="1"/>
  </si>
  <si>
    <t>女子</t>
    <rPh sb="0" eb="2">
      <t>ジョシ</t>
    </rPh>
    <phoneticPr fontId="1"/>
  </si>
  <si>
    <t>立ち3段男子</t>
    <rPh sb="0" eb="1">
      <t>タ</t>
    </rPh>
    <rPh sb="3" eb="4">
      <t>ダン</t>
    </rPh>
    <rPh sb="4" eb="6">
      <t>ダンシ</t>
    </rPh>
    <phoneticPr fontId="1"/>
  </si>
  <si>
    <t>立ち3段女子</t>
    <rPh sb="0" eb="1">
      <t>タ</t>
    </rPh>
    <rPh sb="3" eb="4">
      <t>ダン</t>
    </rPh>
    <rPh sb="4" eb="6">
      <t>ジョシ</t>
    </rPh>
    <phoneticPr fontId="1"/>
  </si>
  <si>
    <t>ボール投げ男子</t>
    <rPh sb="3" eb="4">
      <t>ナ</t>
    </rPh>
    <rPh sb="5" eb="7">
      <t>ダンシ</t>
    </rPh>
    <phoneticPr fontId="1"/>
  </si>
  <si>
    <t>ボール投げ女子</t>
    <rPh sb="3" eb="4">
      <t>ナ</t>
    </rPh>
    <rPh sb="5" eb="7">
      <t>ジョシ</t>
    </rPh>
    <phoneticPr fontId="1"/>
  </si>
  <si>
    <t>50m走男子</t>
    <rPh sb="3" eb="4">
      <t>ソウ</t>
    </rPh>
    <rPh sb="4" eb="6">
      <t>ダンシ</t>
    </rPh>
    <phoneticPr fontId="1"/>
  </si>
  <si>
    <t>50m走女子</t>
    <rPh sb="3" eb="4">
      <t>ソウ</t>
    </rPh>
    <rPh sb="4" eb="6">
      <t>ジョシ</t>
    </rPh>
    <phoneticPr fontId="1"/>
  </si>
  <si>
    <t>時間往復走男子</t>
    <rPh sb="0" eb="2">
      <t>ジカン</t>
    </rPh>
    <rPh sb="2" eb="4">
      <t>オウフク</t>
    </rPh>
    <rPh sb="4" eb="5">
      <t>ソウ</t>
    </rPh>
    <rPh sb="5" eb="7">
      <t>ダンシ</t>
    </rPh>
    <phoneticPr fontId="1"/>
  </si>
  <si>
    <t>時間往復走女子</t>
    <rPh sb="0" eb="2">
      <t>ジカン</t>
    </rPh>
    <rPh sb="2" eb="4">
      <t>オウフク</t>
    </rPh>
    <rPh sb="4" eb="5">
      <t>ソウ</t>
    </rPh>
    <rPh sb="5" eb="7">
      <t>ジョシ</t>
    </rPh>
    <phoneticPr fontId="1"/>
  </si>
  <si>
    <t>腕立て伏せ男子</t>
    <rPh sb="0" eb="2">
      <t>ウデタ</t>
    </rPh>
    <rPh sb="3" eb="4">
      <t>フ</t>
    </rPh>
    <rPh sb="5" eb="7">
      <t>ダンシ</t>
    </rPh>
    <phoneticPr fontId="1"/>
  </si>
  <si>
    <t>腕立て伏せ女子</t>
    <rPh sb="0" eb="2">
      <t>ウデタ</t>
    </rPh>
    <rPh sb="3" eb="4">
      <t>フ</t>
    </rPh>
    <rPh sb="5" eb="7">
      <t>ジョシ</t>
    </rPh>
    <phoneticPr fontId="1"/>
  </si>
  <si>
    <t>腕立伏膝男子</t>
    <rPh sb="0" eb="2">
      <t>ウデタ</t>
    </rPh>
    <rPh sb="2" eb="3">
      <t>フ</t>
    </rPh>
    <rPh sb="3" eb="4">
      <t>ヒザ</t>
    </rPh>
    <rPh sb="4" eb="6">
      <t>ダンシ</t>
    </rPh>
    <phoneticPr fontId="1"/>
  </si>
  <si>
    <t>腕立伏膝女子</t>
    <rPh sb="0" eb="2">
      <t>ウデタ</t>
    </rPh>
    <rPh sb="2" eb="3">
      <t>フ</t>
    </rPh>
    <rPh sb="3" eb="4">
      <t>ヒザ</t>
    </rPh>
    <rPh sb="4" eb="6">
      <t>ジョシ</t>
    </rPh>
    <phoneticPr fontId="1"/>
  </si>
  <si>
    <t>20mシャトルラン男子</t>
    <rPh sb="9" eb="11">
      <t>ダンシ</t>
    </rPh>
    <phoneticPr fontId="1"/>
  </si>
  <si>
    <t>20mシャトルラン女子</t>
    <rPh sb="9" eb="11">
      <t>ジョシ</t>
    </rPh>
    <phoneticPr fontId="1"/>
  </si>
  <si>
    <t>5級</t>
    <rPh sb="1" eb="2">
      <t>キュウ</t>
    </rPh>
    <phoneticPr fontId="1"/>
  </si>
  <si>
    <t>4級</t>
    <rPh sb="1" eb="2">
      <t>キュウ</t>
    </rPh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</si>
  <si>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</si>
  <si>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</si>
  <si>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</si>
  <si>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合計点</t>
    <rPh sb="0" eb="2">
      <t>ゴウケイ</t>
    </rPh>
    <rPh sb="2" eb="3">
      <t>テン</t>
    </rPh>
    <phoneticPr fontId="1"/>
  </si>
  <si>
    <t>級</t>
    <rPh sb="0" eb="1">
      <t>キュウ</t>
    </rPh>
    <phoneticPr fontId="1"/>
  </si>
  <si>
    <t>男</t>
  </si>
  <si>
    <t>2級</t>
    <rPh sb="1" eb="2">
      <t>キュウ</t>
    </rPh>
    <phoneticPr fontId="3"/>
  </si>
  <si>
    <t>1級</t>
    <rPh sb="1" eb="2">
      <t>キュウ</t>
    </rPh>
    <phoneticPr fontId="3"/>
  </si>
  <si>
    <t>跳動作の観察評価</t>
    <rPh sb="0" eb="1">
      <t>チョウ</t>
    </rPh>
    <rPh sb="1" eb="3">
      <t>ドウサ</t>
    </rPh>
    <rPh sb="4" eb="6">
      <t>カンサツ</t>
    </rPh>
    <rPh sb="6" eb="8">
      <t>ヒョウカ</t>
    </rPh>
    <phoneticPr fontId="3"/>
  </si>
  <si>
    <t>投動作の観察評価</t>
    <rPh sb="0" eb="1">
      <t>トウ</t>
    </rPh>
    <rPh sb="1" eb="3">
      <t>ドウサ</t>
    </rPh>
    <rPh sb="6" eb="8">
      <t>ヒョウカ</t>
    </rPh>
    <phoneticPr fontId="3"/>
  </si>
  <si>
    <t>走動作の観察評価</t>
    <rPh sb="0" eb="1">
      <t>ソウ</t>
    </rPh>
    <rPh sb="1" eb="3">
      <t>ドウサ</t>
    </rPh>
    <rPh sb="6" eb="8">
      <t>ヒョウカ</t>
    </rPh>
    <phoneticPr fontId="3"/>
  </si>
  <si>
    <t>全体
印象</t>
    <rPh sb="0" eb="2">
      <t>ゼンタイ</t>
    </rPh>
    <rPh sb="3" eb="5">
      <t>インショウ</t>
    </rPh>
    <phoneticPr fontId="3"/>
  </si>
  <si>
    <t>部分
観点①</t>
    <rPh sb="0" eb="2">
      <t>ブブン</t>
    </rPh>
    <rPh sb="3" eb="5">
      <t>カンテン</t>
    </rPh>
    <phoneticPr fontId="3"/>
  </si>
  <si>
    <t>部分
観点②</t>
    <rPh sb="0" eb="2">
      <t>ブブン</t>
    </rPh>
    <rPh sb="3" eb="5">
      <t>カンテン</t>
    </rPh>
    <phoneticPr fontId="3"/>
  </si>
  <si>
    <t>部分
観点③</t>
    <rPh sb="0" eb="2">
      <t>ブブン</t>
    </rPh>
    <rPh sb="3" eb="5">
      <t>カンテン</t>
    </rPh>
    <phoneticPr fontId="3"/>
  </si>
  <si>
    <t>部分
観点④</t>
    <rPh sb="0" eb="2">
      <t>ブブン</t>
    </rPh>
    <rPh sb="3" eb="5">
      <t>カンテン</t>
    </rPh>
    <phoneticPr fontId="3"/>
  </si>
  <si>
    <t>A</t>
  </si>
  <si>
    <t>○</t>
  </si>
  <si>
    <t>3級</t>
    <rPh sb="1" eb="2">
      <t>キュウ</t>
    </rPh>
    <phoneticPr fontId="3"/>
  </si>
  <si>
    <t>幼児年齢変換表</t>
    <rPh sb="0" eb="2">
      <t>ヨウジ</t>
    </rPh>
    <rPh sb="2" eb="4">
      <t>ネンレイ</t>
    </rPh>
    <rPh sb="4" eb="6">
      <t>ヘンカン</t>
    </rPh>
    <rPh sb="6" eb="7">
      <t>ヒョウ</t>
    </rPh>
    <phoneticPr fontId="1"/>
  </si>
  <si>
    <t>25m走男子</t>
    <rPh sb="3" eb="4">
      <t>ソウ</t>
    </rPh>
    <rPh sb="4" eb="6">
      <t>ダンシ</t>
    </rPh>
    <phoneticPr fontId="1"/>
  </si>
  <si>
    <t>25m走女子</t>
    <rPh sb="3" eb="4">
      <t>ソウ</t>
    </rPh>
    <rPh sb="4" eb="6">
      <t>ジョシ</t>
    </rPh>
    <phoneticPr fontId="1"/>
  </si>
  <si>
    <t>5m時間往復走男子</t>
    <rPh sb="2" eb="4">
      <t>ジカン</t>
    </rPh>
    <rPh sb="4" eb="6">
      <t>オウフク</t>
    </rPh>
    <rPh sb="6" eb="7">
      <t>ソウ</t>
    </rPh>
    <rPh sb="7" eb="9">
      <t>ダンシ</t>
    </rPh>
    <phoneticPr fontId="1"/>
  </si>
  <si>
    <t>5m時間往復走女子</t>
    <rPh sb="2" eb="4">
      <t>ジカン</t>
    </rPh>
    <rPh sb="4" eb="6">
      <t>オウフク</t>
    </rPh>
    <rPh sb="6" eb="7">
      <t>ソウ</t>
    </rPh>
    <rPh sb="7" eb="9">
      <t>ジョシ</t>
    </rPh>
    <phoneticPr fontId="1"/>
  </si>
  <si>
    <t>B</t>
  </si>
  <si>
    <t>×</t>
  </si>
  <si>
    <t>少し伸びた</t>
  </si>
  <si>
    <t>とても伸びた</t>
  </si>
  <si>
    <t>ない</t>
  </si>
  <si>
    <t>している</t>
  </si>
  <si>
    <t>ある</t>
  </si>
  <si>
    <t>△</t>
  </si>
  <si>
    <t>学年変換表</t>
    <rPh sb="0" eb="2">
      <t>ガクネン</t>
    </rPh>
    <rPh sb="2" eb="4">
      <t>ヘンカン</t>
    </rPh>
    <rPh sb="4" eb="5">
      <t>ヒョウ</t>
    </rPh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</si>
  <si>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</si>
  <si>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</si>
  <si>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</si>
  <si>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</si>
  <si>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</si>
  <si>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</si>
  <si>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</si>
  <si>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</si>
  <si>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</si>
  <si>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左脚</t>
    <rPh sb="0" eb="2">
      <t>ヒダリアシ</t>
    </rPh>
    <phoneticPr fontId="3"/>
  </si>
  <si>
    <t>痛みの有無
左脚</t>
    <rPh sb="0" eb="1">
      <t>イタ</t>
    </rPh>
    <rPh sb="3" eb="5">
      <t>ウム</t>
    </rPh>
    <rPh sb="6" eb="7">
      <t>ヒダリ</t>
    </rPh>
    <rPh sb="7" eb="8">
      <t>アシ</t>
    </rPh>
    <phoneticPr fontId="3"/>
  </si>
  <si>
    <t>痛みの有無
右脚</t>
    <rPh sb="0" eb="1">
      <t>イタ</t>
    </rPh>
    <rPh sb="3" eb="5">
      <t>ウム</t>
    </rPh>
    <rPh sb="6" eb="8">
      <t>ミギアシ</t>
    </rPh>
    <phoneticPr fontId="4"/>
  </si>
  <si>
    <t>月数</t>
    <rPh sb="0" eb="2">
      <t>ゲッスウ</t>
    </rPh>
    <phoneticPr fontId="3"/>
  </si>
  <si>
    <t>月齢</t>
    <rPh sb="0" eb="2">
      <t>ゲツレイ</t>
    </rPh>
    <phoneticPr fontId="3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</si>
  <si>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</si>
  <si>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</si>
  <si>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</si>
  <si>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</si>
  <si>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</si>
  <si>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</si>
  <si>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</si>
  <si>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</si>
  <si>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</si>
  <si>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</si>
  <si>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</si>
  <si>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</si>
  <si>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</si>
  <si>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</si>
  <si>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</si>
  <si>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</si>
  <si>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</si>
  <si>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</si>
  <si>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</si>
  <si>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</si>
  <si>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</si>
  <si>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</si>
  <si>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</si>
  <si>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</si>
  <si>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</si>
  <si>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</si>
  <si>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</si>
  <si>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</si>
  <si>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</si>
  <si>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</si>
  <si>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</si>
  <si>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</si>
  <si>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</si>
  <si>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</si>
  <si>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</si>
  <si>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</si>
  <si>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</si>
  <si>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</si>
  <si>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</si>
  <si>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</si>
  <si>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</si>
  <si>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</si>
  <si>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</si>
  <si>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</si>
  <si>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宮崎県 </t>
  </si>
  <si>
    <t xml:space="preserve">鹿児島県 </t>
  </si>
  <si>
    <t>沖縄県</t>
  </si>
  <si>
    <t>男</t>
    <rPh sb="0" eb="1">
      <t>オトコ</t>
    </rPh>
    <phoneticPr fontId="3"/>
  </si>
  <si>
    <t>ボールの種類</t>
    <rPh sb="4" eb="6">
      <t>シュルイ</t>
    </rPh>
    <phoneticPr fontId="3"/>
  </si>
  <si>
    <t>ソフトボール</t>
  </si>
  <si>
    <t>女</t>
  </si>
  <si>
    <t>ハンドボール</t>
  </si>
  <si>
    <t>何cm伸びたか
（ｃｍ）</t>
    <rPh sb="0" eb="1">
      <t>ナン</t>
    </rPh>
    <rPh sb="3" eb="4">
      <t>ノ</t>
    </rPh>
    <phoneticPr fontId="4"/>
  </si>
  <si>
    <t>合計時間
(時間)</t>
    <rPh sb="0" eb="2">
      <t>ゴウケイ</t>
    </rPh>
    <rPh sb="2" eb="4">
      <t>ジカン</t>
    </rPh>
    <rPh sb="6" eb="8">
      <t>ジカン</t>
    </rPh>
    <phoneticPr fontId="4"/>
  </si>
  <si>
    <t>④ストレッチをよくしているか</t>
    <phoneticPr fontId="4"/>
  </si>
  <si>
    <t>⑤ウォーミングアップをしているか</t>
    <phoneticPr fontId="4"/>
  </si>
  <si>
    <t>⑥クーリングダウンをしているか</t>
    <phoneticPr fontId="4"/>
  </si>
  <si>
    <t>軟式野球</t>
    <rPh sb="0" eb="4">
      <t>ナンシキヤキュウ</t>
    </rPh>
    <phoneticPr fontId="3"/>
  </si>
  <si>
    <t>頭</t>
    <rPh sb="0" eb="1">
      <t>アタマ</t>
    </rPh>
    <phoneticPr fontId="3"/>
  </si>
  <si>
    <t>膝</t>
    <rPh sb="0" eb="1">
      <t>ヒザ</t>
    </rPh>
    <phoneticPr fontId="3"/>
  </si>
  <si>
    <t>じろう</t>
    <phoneticPr fontId="3"/>
  </si>
  <si>
    <t>ボールの種類</t>
    <phoneticPr fontId="3"/>
  </si>
  <si>
    <t>市</t>
  </si>
  <si>
    <t>測定日</t>
    <rPh sb="0" eb="2">
      <t>ソクテイ</t>
    </rPh>
    <rPh sb="2" eb="3">
      <t>ビ</t>
    </rPh>
    <phoneticPr fontId="3"/>
  </si>
  <si>
    <t>例</t>
    <rPh sb="0" eb="1">
      <t>レイ</t>
    </rPh>
    <phoneticPr fontId="3"/>
  </si>
  <si>
    <t>得点
(自動入力)</t>
  </si>
  <si>
    <t>得点
(自動入力)</t>
    <phoneticPr fontId="3"/>
  </si>
  <si>
    <t>種目数
(自動入力)</t>
    <rPh sb="0" eb="2">
      <t>シュモク</t>
    </rPh>
    <rPh sb="2" eb="3">
      <t>カズ</t>
    </rPh>
    <phoneticPr fontId="1"/>
  </si>
  <si>
    <t>合計点
(自動入力)</t>
    <phoneticPr fontId="3"/>
  </si>
  <si>
    <t>総合評価
(自動入力)</t>
    <rPh sb="2" eb="4">
      <t>ヒョウカ</t>
    </rPh>
    <phoneticPr fontId="1"/>
  </si>
  <si>
    <t>平均時間
(自動入力)</t>
    <rPh sb="0" eb="2">
      <t>ヘイキン</t>
    </rPh>
    <rPh sb="2" eb="4">
      <t>ジカン</t>
    </rPh>
    <phoneticPr fontId="4"/>
  </si>
  <si>
    <t>4級</t>
    <rPh sb="1" eb="2">
      <t>キュウ</t>
    </rPh>
    <phoneticPr fontId="3"/>
  </si>
  <si>
    <t>体協　太郎</t>
    <rPh sb="0" eb="2">
      <t>タイキョウ</t>
    </rPh>
    <rPh sb="3" eb="5">
      <t>タロウ</t>
    </rPh>
    <phoneticPr fontId="3"/>
  </si>
  <si>
    <t>スポ少　花子</t>
    <rPh sb="2" eb="3">
      <t>ショウ</t>
    </rPh>
    <rPh sb="4" eb="6">
      <t>ハナコ</t>
    </rPh>
    <phoneticPr fontId="3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</si>
  <si>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</si>
  <si>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</si>
  <si>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</si>
  <si>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</si>
  <si>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</si>
  <si>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</si>
  <si>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</si>
  <si>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</si>
  <si>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</si>
  <si>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C</t>
  </si>
  <si>
    <t>D</t>
  </si>
  <si>
    <t>E</t>
  </si>
  <si>
    <t>F</t>
  </si>
  <si>
    <t>G</t>
  </si>
  <si>
    <t>学年→文字変換表</t>
    <rPh sb="0" eb="2">
      <t>ガクネン</t>
    </rPh>
    <rPh sb="3" eb="5">
      <t>モジ</t>
    </rPh>
    <rPh sb="5" eb="8">
      <t>ヘンカンヒョウ</t>
    </rPh>
    <phoneticPr fontId="1"/>
  </si>
  <si>
    <t>H</t>
    <phoneticPr fontId="1"/>
  </si>
  <si>
    <t>I</t>
    <phoneticPr fontId="1"/>
  </si>
  <si>
    <t>年中</t>
    <rPh sb="0" eb="2">
      <t>ネンチュウ</t>
    </rPh>
    <phoneticPr fontId="3"/>
  </si>
  <si>
    <t>年長</t>
    <rPh sb="0" eb="2">
      <t>ネンチョウ</t>
    </rPh>
    <phoneticPr fontId="3"/>
  </si>
  <si>
    <t>幼児学年→文字変換表</t>
    <rPh sb="0" eb="2">
      <t>ヨウジ</t>
    </rPh>
    <rPh sb="2" eb="4">
      <t>ガクネン</t>
    </rPh>
    <rPh sb="5" eb="7">
      <t>モジ</t>
    </rPh>
    <rPh sb="7" eb="10">
      <t>ヘンカンヒョウ</t>
    </rPh>
    <phoneticPr fontId="1"/>
  </si>
  <si>
    <t>年長</t>
    <phoneticPr fontId="1"/>
  </si>
  <si>
    <t>A</t>
    <phoneticPr fontId="3"/>
  </si>
  <si>
    <t>B</t>
    <phoneticPr fontId="3"/>
  </si>
  <si>
    <t>年長</t>
  </si>
  <si>
    <t>テニスボール</t>
    <phoneticPr fontId="3"/>
  </si>
  <si>
    <t>×</t>
    <phoneticPr fontId="3"/>
  </si>
  <si>
    <t>-</t>
  </si>
  <si>
    <t>都道府県</t>
    <rPh sb="0" eb="4">
      <t>トドウフケン</t>
    </rPh>
    <phoneticPr fontId="1"/>
  </si>
  <si>
    <t>名　前</t>
    <phoneticPr fontId="3"/>
  </si>
  <si>
    <t>性別</t>
    <phoneticPr fontId="3"/>
  </si>
  <si>
    <r>
      <t xml:space="preserve">得点
</t>
    </r>
    <r>
      <rPr>
        <sz val="8"/>
        <rFont val="UD Digi Kyokasho NK-R"/>
        <family val="1"/>
        <charset val="128"/>
      </rPr>
      <t>(自動入力)</t>
    </r>
    <rPh sb="0" eb="2">
      <t>トクテン</t>
    </rPh>
    <rPh sb="4" eb="6">
      <t>ジドウ</t>
    </rPh>
    <rPh sb="6" eb="8">
      <t>ニュウリョク</t>
    </rPh>
    <phoneticPr fontId="1"/>
  </si>
  <si>
    <t>●体力テスト記入欄　※２回実施する種目は「良い方」の記録を入力してください</t>
    <rPh sb="12" eb="13">
      <t>カイ</t>
    </rPh>
    <rPh sb="13" eb="15">
      <t>ジッシ</t>
    </rPh>
    <rPh sb="17" eb="19">
      <t>シュモク</t>
    </rPh>
    <rPh sb="21" eb="22">
      <t>ヨ</t>
    </rPh>
    <rPh sb="23" eb="24">
      <t>ホウ</t>
    </rPh>
    <rPh sb="26" eb="28">
      <t>キロク</t>
    </rPh>
    <rPh sb="29" eb="31">
      <t>ニュウリョク</t>
    </rPh>
    <phoneticPr fontId="3"/>
  </si>
  <si>
    <t>↓プルダウン</t>
    <phoneticPr fontId="3"/>
  </si>
  <si>
    <r>
      <rPr>
        <b/>
        <sz val="10"/>
        <rFont val="UD Digi Kyokasho NK-R"/>
        <family val="1"/>
        <charset val="128"/>
      </rPr>
      <t>単位</t>
    </r>
    <r>
      <rPr>
        <sz val="10"/>
        <rFont val="UD Digi Kyokasho NK-R"/>
        <family val="1"/>
        <charset val="128"/>
      </rPr>
      <t>団名</t>
    </r>
    <rPh sb="0" eb="2">
      <t>タンイ</t>
    </rPh>
    <rPh sb="2" eb="3">
      <t>ダン</t>
    </rPh>
    <rPh sb="3" eb="4">
      <t>メイ</t>
    </rPh>
    <phoneticPr fontId="3"/>
  </si>
  <si>
    <r>
      <t>実施者結果</t>
    </r>
    <r>
      <rPr>
        <b/>
        <sz val="10"/>
        <rFont val="UD Digi Kyokasho NK-R"/>
        <family val="1"/>
        <charset val="128"/>
      </rPr>
      <t>（自動入力）</t>
    </r>
    <rPh sb="0" eb="2">
      <t>ジッシ</t>
    </rPh>
    <rPh sb="2" eb="3">
      <t>シャ</t>
    </rPh>
    <rPh sb="3" eb="5">
      <t>ケッカ</t>
    </rPh>
    <rPh sb="6" eb="8">
      <t>ジドウ</t>
    </rPh>
    <rPh sb="8" eb="10">
      <t>ニュウリョク</t>
    </rPh>
    <phoneticPr fontId="3"/>
  </si>
  <si>
    <r>
      <t xml:space="preserve">生年月日
</t>
    </r>
    <r>
      <rPr>
        <b/>
        <sz val="10"/>
        <rFont val="UD Digi Kyokasho NK-R"/>
        <family val="1"/>
        <charset val="128"/>
      </rPr>
      <t>（yyyy/mm/dd）</t>
    </r>
    <rPh sb="0" eb="2">
      <t>セイネン</t>
    </rPh>
    <rPh sb="2" eb="4">
      <t>ガッピ</t>
    </rPh>
    <phoneticPr fontId="3"/>
  </si>
  <si>
    <r>
      <t>①活動しているスポーツ</t>
    </r>
    <r>
      <rPr>
        <b/>
        <sz val="9"/>
        <rFont val="UD Digi Kyokasho NK-R"/>
        <family val="1"/>
        <charset val="128"/>
      </rPr>
      <t>（最大3つまで）</t>
    </r>
    <rPh sb="1" eb="3">
      <t>カツドウ</t>
    </rPh>
    <rPh sb="12" eb="14">
      <t>サイダイ</t>
    </rPh>
    <phoneticPr fontId="4"/>
  </si>
  <si>
    <t>アーチェリー</t>
  </si>
  <si>
    <t>合気道</t>
    <rPh sb="0" eb="3">
      <t>アイキドウ</t>
    </rPh>
    <phoneticPr fontId="6"/>
  </si>
  <si>
    <t>アイスホッケー</t>
  </si>
  <si>
    <t>アルペンスキー</t>
  </si>
  <si>
    <t>エアロビック</t>
  </si>
  <si>
    <t>カーリング</t>
  </si>
  <si>
    <t>カヌー</t>
  </si>
  <si>
    <t>空手道</t>
    <rPh sb="0" eb="2">
      <t>カラテ</t>
    </rPh>
    <rPh sb="2" eb="3">
      <t>ドウ</t>
    </rPh>
    <phoneticPr fontId="6"/>
  </si>
  <si>
    <t>器械体操</t>
    <rPh sb="0" eb="2">
      <t>キカイ</t>
    </rPh>
    <rPh sb="2" eb="4">
      <t>タイソウ</t>
    </rPh>
    <phoneticPr fontId="6"/>
  </si>
  <si>
    <t>弓道</t>
    <rPh sb="0" eb="2">
      <t>キュウドウ</t>
    </rPh>
    <phoneticPr fontId="6"/>
  </si>
  <si>
    <t>競泳</t>
    <rPh sb="0" eb="2">
      <t>キョウエイ</t>
    </rPh>
    <phoneticPr fontId="6"/>
  </si>
  <si>
    <t>ゲートボール</t>
  </si>
  <si>
    <t>剣道</t>
    <rPh sb="0" eb="2">
      <t>ケンドウ</t>
    </rPh>
    <phoneticPr fontId="6"/>
  </si>
  <si>
    <t>ゴルフ</t>
  </si>
  <si>
    <t>サッカー</t>
  </si>
  <si>
    <t>山岳</t>
    <rPh sb="0" eb="2">
      <t>サンガク</t>
    </rPh>
    <phoneticPr fontId="6"/>
  </si>
  <si>
    <t>銃剣道</t>
    <rPh sb="0" eb="3">
      <t>ジュウケンドウ</t>
    </rPh>
    <phoneticPr fontId="6"/>
  </si>
  <si>
    <t>柔道</t>
    <rPh sb="0" eb="2">
      <t>ジュウドウ</t>
    </rPh>
    <phoneticPr fontId="6"/>
  </si>
  <si>
    <t>少林寺拳法</t>
    <rPh sb="0" eb="3">
      <t>ショウリンジ</t>
    </rPh>
    <rPh sb="3" eb="5">
      <t>ケンポウ</t>
    </rPh>
    <phoneticPr fontId="6"/>
  </si>
  <si>
    <t>ショートトラックスケート</t>
  </si>
  <si>
    <t>新体操</t>
    <rPh sb="0" eb="1">
      <t>シン</t>
    </rPh>
    <rPh sb="1" eb="3">
      <t>タイソウ</t>
    </rPh>
    <phoneticPr fontId="6"/>
  </si>
  <si>
    <t>水球</t>
    <rPh sb="0" eb="2">
      <t>スイキュウ</t>
    </rPh>
    <phoneticPr fontId="6"/>
  </si>
  <si>
    <t>スノーボード</t>
  </si>
  <si>
    <t>スピードスケート</t>
  </si>
  <si>
    <t>スポーツチャンバラ</t>
  </si>
  <si>
    <t>相撲</t>
    <rPh sb="0" eb="2">
      <t>スモウ</t>
    </rPh>
    <phoneticPr fontId="6"/>
  </si>
  <si>
    <t>セーリング</t>
  </si>
  <si>
    <t>ソフトテニス</t>
  </si>
  <si>
    <t>ソフトバレーボール</t>
  </si>
  <si>
    <t>太鼓</t>
    <rPh sb="0" eb="2">
      <t>タイコ</t>
    </rPh>
    <phoneticPr fontId="6"/>
  </si>
  <si>
    <t>卓球</t>
    <rPh sb="0" eb="2">
      <t>タッキュウ</t>
    </rPh>
    <phoneticPr fontId="6"/>
  </si>
  <si>
    <t>綱引</t>
    <rPh sb="0" eb="2">
      <t>ツナヒキ</t>
    </rPh>
    <phoneticPr fontId="6"/>
  </si>
  <si>
    <t>ティーボール</t>
  </si>
  <si>
    <t>テニス</t>
  </si>
  <si>
    <t>飛込み</t>
    <rPh sb="0" eb="2">
      <t>トビコミ</t>
    </rPh>
    <phoneticPr fontId="6"/>
  </si>
  <si>
    <t>トライアスロン</t>
  </si>
  <si>
    <t>トランポリン</t>
  </si>
  <si>
    <t>なぎなた</t>
  </si>
  <si>
    <t>軟式野球</t>
    <rPh sb="0" eb="2">
      <t>ナンシキ</t>
    </rPh>
    <rPh sb="2" eb="4">
      <t>ヤキュウ</t>
    </rPh>
    <phoneticPr fontId="6"/>
  </si>
  <si>
    <t>日本拳法</t>
    <rPh sb="0" eb="2">
      <t>ニホン</t>
    </rPh>
    <rPh sb="2" eb="4">
      <t>ケンポウ</t>
    </rPh>
    <phoneticPr fontId="6"/>
  </si>
  <si>
    <t>ノルディック</t>
  </si>
  <si>
    <t>馬術</t>
    <rPh sb="0" eb="2">
      <t>バジュツ</t>
    </rPh>
    <phoneticPr fontId="6"/>
  </si>
  <si>
    <t>バスケットボール</t>
  </si>
  <si>
    <t>バドミントン</t>
  </si>
  <si>
    <t>バトントワリング</t>
  </si>
  <si>
    <t>バレーボール</t>
  </si>
  <si>
    <t>フィギュアスケート</t>
  </si>
  <si>
    <t>フェンシング</t>
  </si>
  <si>
    <t>複合</t>
    <rPh sb="0" eb="2">
      <t>フクゴウ</t>
    </rPh>
    <phoneticPr fontId="6"/>
  </si>
  <si>
    <t>武術太極拳</t>
    <rPh sb="0" eb="2">
      <t>ブジュツ</t>
    </rPh>
    <rPh sb="2" eb="5">
      <t>タイキョクケン</t>
    </rPh>
    <phoneticPr fontId="6"/>
  </si>
  <si>
    <t>フットベースボール</t>
  </si>
  <si>
    <t>ボウリング</t>
  </si>
  <si>
    <t>ボート</t>
  </si>
  <si>
    <t>ボクシング</t>
  </si>
  <si>
    <t>ホッケー</t>
  </si>
  <si>
    <t>ミニバスケットボール</t>
  </si>
  <si>
    <t>ミニバレーボール</t>
  </si>
  <si>
    <t>野外活動</t>
    <rPh sb="0" eb="2">
      <t>ヤガイ</t>
    </rPh>
    <rPh sb="2" eb="4">
      <t>カツドウ</t>
    </rPh>
    <phoneticPr fontId="6"/>
  </si>
  <si>
    <t>野球（硬式）</t>
    <rPh sb="0" eb="2">
      <t>ヤキュウ</t>
    </rPh>
    <rPh sb="3" eb="5">
      <t>コウシキ</t>
    </rPh>
    <phoneticPr fontId="6"/>
  </si>
  <si>
    <t>ラグビーフットボール</t>
  </si>
  <si>
    <t>リーダー会等</t>
    <rPh sb="4" eb="5">
      <t>カイ</t>
    </rPh>
    <rPh sb="5" eb="6">
      <t>トウ</t>
    </rPh>
    <phoneticPr fontId="6"/>
  </si>
  <si>
    <t>陸上競技</t>
    <rPh sb="0" eb="2">
      <t>リクジョウ</t>
    </rPh>
    <rPh sb="2" eb="4">
      <t>キョウギ</t>
    </rPh>
    <phoneticPr fontId="6"/>
  </si>
  <si>
    <t>レスリング</t>
  </si>
  <si>
    <t>ローラースケート</t>
  </si>
  <si>
    <t>種目</t>
    <rPh sb="0" eb="2">
      <t>シュモク</t>
    </rPh>
    <phoneticPr fontId="1"/>
  </si>
  <si>
    <t>ドッヂボール</t>
    <phoneticPr fontId="1"/>
  </si>
  <si>
    <r>
      <t>都道府県名</t>
    </r>
    <r>
      <rPr>
        <b/>
        <sz val="10"/>
        <rFont val="UD Digi Kyokasho NK-R"/>
        <family val="1"/>
        <charset val="128"/>
      </rPr>
      <t>（↓プルダウン）</t>
    </r>
    <rPh sb="0" eb="4">
      <t>トドウフケン</t>
    </rPh>
    <rPh sb="4" eb="5">
      <t>メイ</t>
    </rPh>
    <phoneticPr fontId="3"/>
  </si>
  <si>
    <t>●体力テスト記入欄　※２回実施する種目は「良い方」の記録を入力してください</t>
    <phoneticPr fontId="3"/>
  </si>
  <si>
    <t>○</t>
    <phoneticPr fontId="3"/>
  </si>
  <si>
    <t>元データ</t>
    <rPh sb="0" eb="1">
      <t>モト</t>
    </rPh>
    <phoneticPr fontId="1"/>
  </si>
  <si>
    <t>元データ</t>
    <rPh sb="0" eb="1">
      <t>モト</t>
    </rPh>
    <phoneticPr fontId="3"/>
  </si>
  <si>
    <t>＜測定データ等個人情報の取り扱いについて＞</t>
    <phoneticPr fontId="3"/>
  </si>
  <si>
    <r>
      <t>〔データ提供者〕
上記の内容について団員および保護者に対して説明のうえ、本測定データの提出について同意を得ました。（左の欄に</t>
    </r>
    <r>
      <rPr>
        <b/>
        <sz val="13"/>
        <color rgb="FFFF0000"/>
        <rFont val="Segoe UI Symbol"/>
        <family val="1"/>
      </rPr>
      <t>✓</t>
    </r>
    <r>
      <rPr>
        <b/>
        <sz val="13"/>
        <color rgb="FFFF0000"/>
        <rFont val="UD Digi Kyokasho NK-R"/>
        <family val="1"/>
        <charset val="128"/>
      </rPr>
      <t>チェックマークを入れてください）</t>
    </r>
    <rPh sb="4" eb="7">
      <t>テイキョウシャ</t>
    </rPh>
    <rPh sb="9" eb="11">
      <t>ジョウキ</t>
    </rPh>
    <rPh sb="12" eb="14">
      <t>ナイヨウ</t>
    </rPh>
    <rPh sb="18" eb="20">
      <t>ダンイン</t>
    </rPh>
    <rPh sb="23" eb="26">
      <t>ホゴシャ</t>
    </rPh>
    <rPh sb="27" eb="28">
      <t>タイ</t>
    </rPh>
    <rPh sb="30" eb="32">
      <t>セツメイ</t>
    </rPh>
    <rPh sb="36" eb="37">
      <t>ホン</t>
    </rPh>
    <rPh sb="37" eb="39">
      <t>ソクテイ</t>
    </rPh>
    <rPh sb="43" eb="45">
      <t>テイシュツ</t>
    </rPh>
    <rPh sb="49" eb="51">
      <t>ドウイ</t>
    </rPh>
    <rPh sb="52" eb="53">
      <t>エ</t>
    </rPh>
    <rPh sb="58" eb="59">
      <t>ヒダリ</t>
    </rPh>
    <rPh sb="60" eb="61">
      <t>ラン</t>
    </rPh>
    <rPh sb="71" eb="72">
      <t>イ</t>
    </rPh>
    <phoneticPr fontId="3"/>
  </si>
  <si>
    <t>元々データ</t>
    <rPh sb="0" eb="2">
      <t>モトモト</t>
    </rPh>
    <phoneticPr fontId="3"/>
  </si>
  <si>
    <t>　ご提供いただいた測定結果は、個人が特定されることのないように処理した統計データ(全国平均の算出や得点表の妥当性の検証)として、スポーツ少年団の諸活動に活用するとともに、
　日本スポーツ協会（JSPO）ホームページや「日本スポーツ少年団育成報告書」等に掲載します。　
　データ提供者は、必ず団員やその保護者に対して、日本スポーツ少年団における測定結果等個人情報の取り扱いについて説明し、同意を得たうえ本測定データをご提出ください。
　なお、ご所属の市区町村スポーツ少年団や都道府県スポーツ少年団に測定結果を提供する場合は、各級スポーツ少年団での測定結果等個人情報の取り扱いについて、ご確認ください。</t>
    <phoneticPr fontId="3"/>
  </si>
  <si>
    <t>測定実施日</t>
    <rPh sb="0" eb="2">
      <t>ソクテイ</t>
    </rPh>
    <rPh sb="2" eb="4">
      <t>ジッシ</t>
    </rPh>
    <rPh sb="4" eb="5">
      <t>ビ</t>
    </rPh>
    <phoneticPr fontId="3"/>
  </si>
  <si>
    <r>
      <t xml:space="preserve">年齢（歳）
</t>
    </r>
    <r>
      <rPr>
        <sz val="8"/>
        <rFont val="UD Digi Kyokasho NK-R"/>
        <family val="1"/>
        <charset val="128"/>
      </rPr>
      <t>※測定実施年度
4月1日時点</t>
    </r>
    <r>
      <rPr>
        <sz val="10"/>
        <rFont val="UD Digi Kyokasho NK-R"/>
        <family val="1"/>
        <charset val="128"/>
      </rPr>
      <t xml:space="preserve">
(自動入力)</t>
    </r>
    <rPh sb="0" eb="2">
      <t>ネンレイ</t>
    </rPh>
    <rPh sb="3" eb="4">
      <t>サイ</t>
    </rPh>
    <rPh sb="7" eb="9">
      <t>ソクテイ</t>
    </rPh>
    <rPh sb="9" eb="11">
      <t>ジッシ</t>
    </rPh>
    <rPh sb="11" eb="13">
      <t>ネンド</t>
    </rPh>
    <rPh sb="15" eb="16">
      <t>ガツ</t>
    </rPh>
    <rPh sb="17" eb="18">
      <t>ニチ</t>
    </rPh>
    <rPh sb="18" eb="20">
      <t>ジテン</t>
    </rPh>
    <rPh sb="22" eb="24">
      <t>ジドウ</t>
    </rPh>
    <rPh sb="24" eb="26">
      <t>ニュウリョク</t>
    </rPh>
    <phoneticPr fontId="3"/>
  </si>
  <si>
    <r>
      <t xml:space="preserve">年齢
※測定実施年度
4月1日時点
</t>
    </r>
    <r>
      <rPr>
        <sz val="8"/>
        <rFont val="UD Digi Kyokasho NK-R"/>
        <family val="1"/>
        <charset val="128"/>
      </rPr>
      <t>(自動入力）</t>
    </r>
    <rPh sb="0" eb="2">
      <t>ネンレイ</t>
    </rPh>
    <rPh sb="19" eb="21">
      <t>ジドウ</t>
    </rPh>
    <rPh sb="21" eb="23">
      <t>ニュウリョク</t>
    </rPh>
    <phoneticPr fontId="3"/>
  </si>
  <si>
    <r>
      <t xml:space="preserve">学年
</t>
    </r>
    <r>
      <rPr>
        <sz val="6"/>
        <rFont val="UD Digi Kyokasho NK-R"/>
        <family val="1"/>
        <charset val="128"/>
      </rPr>
      <t>（自動入力）</t>
    </r>
    <rPh sb="0" eb="2">
      <t>ガクネン</t>
    </rPh>
    <rPh sb="4" eb="6">
      <t>ジドウ</t>
    </rPh>
    <rPh sb="6" eb="8">
      <t>ニュウリョク</t>
    </rPh>
    <phoneticPr fontId="3"/>
  </si>
  <si>
    <t>得点
(自動入力)</t>
    <phoneticPr fontId="3"/>
  </si>
  <si>
    <t>～年中</t>
    <rPh sb="1" eb="3">
      <t>ネンチュウ</t>
    </rPh>
    <phoneticPr fontId="1"/>
  </si>
  <si>
    <t>学年変換表（幼児）</t>
    <rPh sb="0" eb="5">
      <t>ガクネンヘンカンヒョウ</t>
    </rPh>
    <rPh sb="6" eb="8">
      <t>ヨウジ</t>
    </rPh>
    <phoneticPr fontId="1"/>
  </si>
  <si>
    <t>中3～</t>
    <rPh sb="0" eb="1">
      <t>チュウ</t>
    </rPh>
    <phoneticPr fontId="1"/>
  </si>
  <si>
    <t>50m走
タイム変換</t>
    <rPh sb="3" eb="4">
      <t>ソウ</t>
    </rPh>
    <rPh sb="8" eb="10">
      <t>ヘンカン</t>
    </rPh>
    <phoneticPr fontId="3"/>
  </si>
  <si>
    <t>25m走
タイム変換</t>
    <rPh sb="3" eb="4">
      <t>ソウ</t>
    </rPh>
    <rPh sb="8" eb="10">
      <t>ヘンカン</t>
    </rPh>
    <phoneticPr fontId="3"/>
  </si>
  <si>
    <t>　</t>
    <phoneticPr fontId="3"/>
  </si>
  <si>
    <t>例</t>
    <rPh sb="0" eb="1">
      <t>レイ</t>
    </rPh>
    <phoneticPr fontId="3"/>
  </si>
  <si>
    <t>公開日：</t>
    <rPh sb="0" eb="3">
      <t>コウカイビ</t>
    </rPh>
    <phoneticPr fontId="3"/>
  </si>
  <si>
    <t>公開日：</t>
    <rPh sb="0" eb="3">
      <t>コウカイビ</t>
    </rPh>
    <phoneticPr fontId="3"/>
  </si>
  <si>
    <t>B</t>
    <phoneticPr fontId="3"/>
  </si>
  <si>
    <t>鹿屋</t>
    <rPh sb="0" eb="2">
      <t>カノヤ</t>
    </rPh>
    <phoneticPr fontId="3"/>
  </si>
  <si>
    <r>
      <rPr>
        <sz val="10"/>
        <rFont val="游ゴシック"/>
        <family val="1"/>
        <charset val="128"/>
      </rPr>
      <t>5</t>
    </r>
    <r>
      <rPr>
        <sz val="10"/>
        <rFont val="UD Digi Kyokasho NK-R"/>
        <family val="1"/>
        <charset val="128"/>
      </rPr>
      <t>級</t>
    </r>
    <rPh sb="1" eb="2">
      <t>キュウ</t>
    </rPh>
    <phoneticPr fontId="3"/>
  </si>
  <si>
    <r>
      <rPr>
        <sz val="10"/>
        <rFont val="游ゴシック"/>
        <family val="1"/>
        <charset val="128"/>
      </rPr>
      <t>3</t>
    </r>
    <r>
      <rPr>
        <sz val="10"/>
        <rFont val="UD Digi Kyokasho NK-R"/>
        <family val="1"/>
        <charset val="128"/>
      </rPr>
      <t>級</t>
    </r>
    <rPh sb="1" eb="2">
      <t>キュウ</t>
    </rPh>
    <phoneticPr fontId="3"/>
  </si>
  <si>
    <t>黄色の部分を入力してください。</t>
    <rPh sb="0" eb="2">
      <t>キイロ</t>
    </rPh>
    <rPh sb="3" eb="5">
      <t>ブブン</t>
    </rPh>
    <rPh sb="6" eb="8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</si>
</sst>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年&quot;m&quot;月&quot;d&quot;日&quot;;@"/>
    <numFmt numFmtId="177" formatCode="#,##0&quot;名&quot;"/>
    <numFmt numFmtId="178" formatCode="#&quot;cm&quot;"/>
    <numFmt numFmtId="179" formatCode="#.0&quot;時間&quot;"/>
    <numFmt numFmtId="180" formatCode="0.0&quot;時&quot;&quot;間&quot;"/>
    <numFmt numFmtId="181" formatCode="0.0"/>
    <numFmt numFmtId="182" formatCode="#.0&quot;㎝&quot;"/>
    <numFmt numFmtId="183" formatCode="yyyy/m/d;@"/>
    <numFmt numFmtId="184" formatCode="[$-F800]dddd\,\ mmmm\ dd\,\ yyyy"/>
  </numFmts>
  <fonts count="28">
    <font>
      <sz val="10"/>
      <name val="ＭＳ ゴシック"/>
      <family val="3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UD Digi Kyokasho NK-R"/>
      <family val="1"/>
      <charset val="128"/>
    </font>
    <font>
      <sz val="10"/>
      <name val="UD Digi Kyokasho NK-R"/>
      <family val="1"/>
      <charset val="128"/>
    </font>
    <font>
      <sz val="13"/>
      <color rgb="FF000000"/>
      <name val="UD Digi Kyokasho NK-R"/>
      <family val="1"/>
      <charset val="128"/>
    </font>
    <font>
      <b/>
      <sz val="10"/>
      <name val="UD Digi Kyokasho NK-R"/>
      <family val="1"/>
      <charset val="128"/>
    </font>
    <font>
      <b/>
      <sz val="12"/>
      <name val="UD Digi Kyokasho NK-R"/>
      <family val="1"/>
      <charset val="128"/>
    </font>
    <font>
      <sz val="9"/>
      <name val="UD Digi Kyokasho NK-R"/>
      <family val="1"/>
      <charset val="128"/>
    </font>
    <font>
      <sz val="11"/>
      <name val="UD Digi Kyokasho NK-R"/>
      <family val="1"/>
      <charset val="128"/>
    </font>
    <font>
      <sz val="10"/>
      <color rgb="FFFF0000"/>
      <name val="UD Digi Kyokasho NK-R"/>
      <family val="1"/>
      <charset val="128"/>
    </font>
    <font>
      <sz val="10"/>
      <name val="UD デジタル 教科書体 NK-R"/>
      <family val="1"/>
      <charset val="128"/>
    </font>
    <font>
      <sz val="8"/>
      <name val="UD Digi Kyokasho NK-R"/>
      <family val="1"/>
      <charset val="128"/>
    </font>
    <font>
      <sz val="12"/>
      <name val="UD Digi Kyokasho NK-R"/>
      <family val="1"/>
      <charset val="128"/>
    </font>
    <font>
      <b/>
      <sz val="12"/>
      <color theme="0"/>
      <name val="UD Digi Kyokasho NK-R"/>
      <family val="1"/>
      <charset val="128"/>
    </font>
    <font>
      <sz val="22"/>
      <color rgb="FFFF0000"/>
      <name val="UD Digi Kyokasho NK-R"/>
      <family val="1"/>
      <charset val="128"/>
    </font>
    <font>
      <b/>
      <sz val="13"/>
      <color rgb="FFFF0000"/>
      <name val="UD Digi Kyokasho NK-R"/>
      <family val="1"/>
      <charset val="128"/>
    </font>
    <font>
      <b/>
      <sz val="13"/>
      <color rgb="FFFF0000"/>
      <name val="Segoe UI Symbol"/>
      <family val="1"/>
    </font>
    <font>
      <b/>
      <sz val="9"/>
      <name val="UD Digi Kyokasho NK-R"/>
      <family val="1"/>
      <charset val="128"/>
    </font>
    <font>
      <sz val="6"/>
      <name val="UD Digi Kyokasho NK-R"/>
      <family val="1"/>
      <charset val="128"/>
    </font>
    <font>
      <sz val="11"/>
      <color indexed="81"/>
      <name val="MS P ゴシック"/>
      <family val="3"/>
      <charset val="128"/>
    </font>
    <font>
      <b/>
      <u/>
      <sz val="11"/>
      <color indexed="81"/>
      <name val="MS P ゴシック"/>
      <family val="3"/>
      <charset val="128"/>
    </font>
    <font>
      <b/>
      <u/>
      <sz val="11"/>
      <color indexed="10"/>
      <name val="MS P ゴシック"/>
      <family val="3"/>
      <charset val="128"/>
    </font>
    <font>
      <sz val="10"/>
      <name val="游ゴシック"/>
      <family val="1"/>
      <charset val="128"/>
    </font>
    <font>
      <b/>
      <sz val="11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2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horizontal="left" vertical="center"/>
    </xf>
    <xf numFmtId="181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/>
    </xf>
    <xf numFmtId="0" fontId="7" fillId="0" borderId="35" xfId="0" applyFont="1" applyBorder="1" applyAlignment="1" applyProtection="1">
      <alignment horizontal="center" vertical="center" justifyLastLine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14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8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110" xfId="0" applyFont="1" applyBorder="1" applyAlignment="1" applyProtection="1">
      <alignment horizontal="center" vertical="center"/>
      <protection locked="0"/>
    </xf>
    <xf numFmtId="0" fontId="7" fillId="0" borderId="111" xfId="0" applyFont="1" applyBorder="1" applyAlignment="1" applyProtection="1">
      <alignment horizontal="center" vertical="center" justifyLastLine="1"/>
      <protection locked="0"/>
    </xf>
    <xf numFmtId="14" fontId="7" fillId="0" borderId="112" xfId="0" applyNumberFormat="1" applyFont="1" applyBorder="1" applyAlignment="1" applyProtection="1">
      <alignment horizontal="center" vertical="center"/>
      <protection locked="0"/>
    </xf>
    <xf numFmtId="0" fontId="7" fillId="0" borderId="112" xfId="0" applyFont="1" applyBorder="1" applyAlignment="1" applyProtection="1">
      <alignment horizontal="center" vertical="center"/>
      <protection locked="0"/>
    </xf>
    <xf numFmtId="0" fontId="7" fillId="0" borderId="114" xfId="0" applyFont="1" applyBorder="1" applyAlignment="1" applyProtection="1">
      <alignment horizontal="center" vertical="center"/>
      <protection locked="0"/>
    </xf>
    <xf numFmtId="0" fontId="7" fillId="0" borderId="118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 justifyLastLine="1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14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101" xfId="0" applyFont="1" applyBorder="1" applyAlignment="1" applyProtection="1">
      <alignment horizontal="center" vertical="center"/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0" borderId="96" xfId="0" applyFont="1" applyBorder="1" applyAlignment="1" applyProtection="1">
      <alignment horizontal="center" vertical="center" justifyLastLine="1"/>
      <protection locked="0"/>
    </xf>
    <xf numFmtId="0" fontId="7" fillId="0" borderId="166" xfId="0" applyFont="1" applyBorder="1" applyAlignment="1" applyProtection="1">
      <alignment horizontal="center" vertical="center"/>
      <protection locked="0"/>
    </xf>
    <xf numFmtId="14" fontId="7" fillId="0" borderId="166" xfId="0" applyNumberFormat="1" applyFont="1" applyBorder="1" applyAlignment="1" applyProtection="1">
      <alignment horizontal="center" vertical="center"/>
      <protection locked="0"/>
    </xf>
    <xf numFmtId="0" fontId="7" fillId="0" borderId="167" xfId="0" applyFont="1" applyBorder="1" applyAlignment="1" applyProtection="1">
      <alignment horizontal="center" vertical="center"/>
      <protection locked="0"/>
    </xf>
    <xf numFmtId="0" fontId="7" fillId="0" borderId="171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187" xfId="0" applyFont="1" applyBorder="1" applyAlignment="1" applyProtection="1">
      <alignment horizontal="center" vertical="center"/>
      <protection locked="0"/>
    </xf>
    <xf numFmtId="0" fontId="7" fillId="0" borderId="189" xfId="0" applyFont="1" applyBorder="1" applyAlignment="1" applyProtection="1">
      <alignment horizontal="center" vertical="center"/>
      <protection locked="0"/>
    </xf>
    <xf numFmtId="0" fontId="7" fillId="0" borderId="19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83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/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horizontal="right" vertical="center"/>
    </xf>
    <xf numFmtId="183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0" fontId="6" fillId="0" borderId="0" xfId="0" applyFont="1"/>
    <xf numFmtId="183" fontId="7" fillId="0" borderId="0" xfId="0" applyNumberFormat="1" applyFont="1"/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149" xfId="0" applyFont="1" applyBorder="1" applyAlignment="1">
      <alignment horizontal="center" vertical="center"/>
    </xf>
    <xf numFmtId="0" fontId="7" fillId="6" borderId="152" xfId="0" applyFont="1" applyFill="1" applyBorder="1" applyAlignment="1">
      <alignment horizontal="center" vertical="center"/>
    </xf>
    <xf numFmtId="0" fontId="7" fillId="6" borderId="156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/>
    <xf numFmtId="0" fontId="7" fillId="0" borderId="35" xfId="0" applyFont="1" applyBorder="1"/>
    <xf numFmtId="0" fontId="13" fillId="0" borderId="21" xfId="0" applyFont="1" applyBorder="1"/>
    <xf numFmtId="0" fontId="7" fillId="0" borderId="107" xfId="0" applyFont="1" applyBorder="1"/>
    <xf numFmtId="0" fontId="7" fillId="0" borderId="9" xfId="0" applyFont="1" applyBorder="1" applyAlignment="1">
      <alignment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82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center" vertical="center"/>
    </xf>
    <xf numFmtId="0" fontId="7" fillId="6" borderId="72" xfId="0" applyFont="1" applyFill="1" applyBorder="1" applyAlignment="1">
      <alignment horizontal="center" vertical="center"/>
    </xf>
    <xf numFmtId="0" fontId="7" fillId="6" borderId="105" xfId="0" applyFont="1" applyFill="1" applyBorder="1" applyAlignment="1">
      <alignment horizontal="center" vertical="center"/>
    </xf>
    <xf numFmtId="0" fontId="7" fillId="0" borderId="44" xfId="0" applyFont="1" applyBorder="1"/>
    <xf numFmtId="0" fontId="7" fillId="0" borderId="58" xfId="0" applyFont="1" applyBorder="1"/>
    <xf numFmtId="0" fontId="13" fillId="0" borderId="58" xfId="0" applyFont="1" applyBorder="1"/>
    <xf numFmtId="0" fontId="7" fillId="0" borderId="59" xfId="0" applyFont="1" applyBorder="1"/>
    <xf numFmtId="0" fontId="7" fillId="0" borderId="165" xfId="0" applyFont="1" applyBorder="1" applyAlignment="1">
      <alignment vertical="center"/>
    </xf>
    <xf numFmtId="0" fontId="7" fillId="6" borderId="178" xfId="0" applyFont="1" applyFill="1" applyBorder="1" applyAlignment="1">
      <alignment horizontal="center" vertical="center"/>
    </xf>
    <xf numFmtId="0" fontId="7" fillId="6" borderId="193" xfId="0" applyFont="1" applyFill="1" applyBorder="1" applyAlignment="1">
      <alignment horizontal="center" vertical="center"/>
    </xf>
    <xf numFmtId="0" fontId="7" fillId="6" borderId="188" xfId="0" applyFont="1" applyFill="1" applyBorder="1" applyAlignment="1">
      <alignment horizontal="center" vertical="center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18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190" xfId="0" applyFont="1" applyBorder="1" applyAlignment="1" applyProtection="1">
      <alignment horizontal="center" vertical="center"/>
      <protection locked="0"/>
    </xf>
    <xf numFmtId="0" fontId="7" fillId="0" borderId="191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106" xfId="0" applyFont="1" applyBorder="1" applyAlignment="1" applyProtection="1">
      <alignment horizontal="center" vertical="center"/>
      <protection locked="0"/>
    </xf>
    <xf numFmtId="0" fontId="7" fillId="0" borderId="194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188" xfId="0" applyFont="1" applyBorder="1" applyAlignment="1" applyProtection="1">
      <alignment horizontal="center" vertical="center" shrinkToFit="1"/>
      <protection locked="0"/>
    </xf>
    <xf numFmtId="0" fontId="7" fillId="6" borderId="183" xfId="0" applyFont="1" applyFill="1" applyBorder="1" applyAlignment="1">
      <alignment horizontal="center" vertical="center"/>
    </xf>
    <xf numFmtId="0" fontId="7" fillId="6" borderId="184" xfId="0" applyFont="1" applyFill="1" applyBorder="1" applyAlignment="1">
      <alignment horizontal="center" vertical="center"/>
    </xf>
    <xf numFmtId="0" fontId="7" fillId="6" borderId="185" xfId="0" applyFont="1" applyFill="1" applyBorder="1" applyAlignment="1">
      <alignment horizontal="center" vertical="center"/>
    </xf>
    <xf numFmtId="0" fontId="7" fillId="6" borderId="196" xfId="0" applyFont="1" applyFill="1" applyBorder="1" applyAlignment="1">
      <alignment horizontal="center" vertical="center"/>
    </xf>
    <xf numFmtId="31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7" fontId="7" fillId="5" borderId="23" xfId="0" applyNumberFormat="1" applyFont="1" applyFill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0" fontId="7" fillId="0" borderId="23" xfId="0" applyFont="1" applyBorder="1"/>
    <xf numFmtId="0" fontId="11" fillId="4" borderId="46" xfId="0" applyFont="1" applyFill="1" applyBorder="1" applyAlignment="1">
      <alignment horizontal="center" vertical="center"/>
    </xf>
    <xf numFmtId="0" fontId="7" fillId="6" borderId="99" xfId="0" applyFont="1" applyFill="1" applyBorder="1" applyAlignment="1">
      <alignment horizontal="center" vertical="center"/>
    </xf>
    <xf numFmtId="0" fontId="7" fillId="6" borderId="69" xfId="0" applyFont="1" applyFill="1" applyBorder="1" applyAlignment="1">
      <alignment horizontal="center" vertical="center"/>
    </xf>
    <xf numFmtId="0" fontId="7" fillId="6" borderId="102" xfId="0" applyFont="1" applyFill="1" applyBorder="1" applyAlignment="1">
      <alignment horizontal="center" vertical="center"/>
    </xf>
    <xf numFmtId="0" fontId="7" fillId="6" borderId="125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180" fontId="11" fillId="6" borderId="68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7" fillId="6" borderId="52" xfId="0" applyFont="1" applyFill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6" borderId="75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122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180" fontId="11" fillId="6" borderId="74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6" borderId="123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180" fontId="11" fillId="6" borderId="81" xfId="0" applyNumberFormat="1" applyFont="1" applyFill="1" applyBorder="1" applyAlignment="1">
      <alignment horizontal="center" vertical="center"/>
    </xf>
    <xf numFmtId="0" fontId="7" fillId="6" borderId="112" xfId="0" applyFont="1" applyFill="1" applyBorder="1" applyAlignment="1">
      <alignment horizontal="center" vertical="center"/>
    </xf>
    <xf numFmtId="0" fontId="7" fillId="6" borderId="116" xfId="0" applyFont="1" applyFill="1" applyBorder="1" applyAlignment="1">
      <alignment horizontal="center" vertical="center"/>
    </xf>
    <xf numFmtId="0" fontId="7" fillId="6" borderId="119" xfId="0" applyFont="1" applyFill="1" applyBorder="1" applyAlignment="1">
      <alignment horizontal="center" vertical="center"/>
    </xf>
    <xf numFmtId="0" fontId="7" fillId="6" borderId="124" xfId="0" applyFont="1" applyFill="1" applyBorder="1" applyAlignment="1">
      <alignment horizontal="center" vertical="center"/>
    </xf>
    <xf numFmtId="0" fontId="7" fillId="6" borderId="113" xfId="0" applyFont="1" applyFill="1" applyBorder="1" applyAlignment="1">
      <alignment horizontal="center" vertical="center"/>
    </xf>
    <xf numFmtId="0" fontId="7" fillId="6" borderId="136" xfId="0" applyFont="1" applyFill="1" applyBorder="1" applyAlignment="1">
      <alignment horizontal="center" vertical="center"/>
    </xf>
    <xf numFmtId="180" fontId="11" fillId="6" borderId="140" xfId="0" applyNumberFormat="1" applyFont="1" applyFill="1" applyBorder="1" applyAlignment="1">
      <alignment horizontal="center" vertical="center"/>
    </xf>
    <xf numFmtId="0" fontId="7" fillId="0" borderId="52" xfId="0" applyFont="1" applyBorder="1"/>
    <xf numFmtId="0" fontId="13" fillId="0" borderId="52" xfId="0" applyFont="1" applyBorder="1"/>
    <xf numFmtId="0" fontId="7" fillId="0" borderId="108" xfId="0" applyFont="1" applyBorder="1"/>
    <xf numFmtId="0" fontId="7" fillId="6" borderId="14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180" fontId="11" fillId="6" borderId="71" xfId="0" applyNumberFormat="1" applyFont="1" applyFill="1" applyBorder="1" applyAlignment="1">
      <alignment horizontal="center" vertical="center"/>
    </xf>
    <xf numFmtId="0" fontId="7" fillId="0" borderId="109" xfId="0" applyFont="1" applyBorder="1"/>
    <xf numFmtId="0" fontId="7" fillId="6" borderId="17" xfId="0" applyFont="1" applyFill="1" applyBorder="1" applyAlignment="1">
      <alignment horizontal="center" vertical="center"/>
    </xf>
    <xf numFmtId="0" fontId="7" fillId="0" borderId="137" xfId="0" applyFont="1" applyBorder="1" applyAlignment="1">
      <alignment vertical="center"/>
    </xf>
    <xf numFmtId="180" fontId="11" fillId="6" borderId="134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57" xfId="0" applyFont="1" applyBorder="1"/>
    <xf numFmtId="0" fontId="7" fillId="6" borderId="23" xfId="0" applyFont="1" applyFill="1" applyBorder="1" applyAlignment="1">
      <alignment horizontal="center" vertical="center"/>
    </xf>
    <xf numFmtId="0" fontId="7" fillId="6" borderId="169" xfId="0" applyFont="1" applyFill="1" applyBorder="1" applyAlignment="1">
      <alignment horizontal="center" vertical="center"/>
    </xf>
    <xf numFmtId="0" fontId="7" fillId="6" borderId="172" xfId="0" applyFont="1" applyFill="1" applyBorder="1" applyAlignment="1">
      <alignment horizontal="center" vertical="center"/>
    </xf>
    <xf numFmtId="0" fontId="7" fillId="6" borderId="173" xfId="0" applyFont="1" applyFill="1" applyBorder="1" applyAlignment="1">
      <alignment horizontal="center" vertical="center"/>
    </xf>
    <xf numFmtId="0" fontId="7" fillId="6" borderId="175" xfId="0" applyFont="1" applyFill="1" applyBorder="1" applyAlignment="1">
      <alignment horizontal="center" vertical="center"/>
    </xf>
    <xf numFmtId="180" fontId="11" fillId="6" borderId="177" xfId="0" applyNumberFormat="1" applyFont="1" applyFill="1" applyBorder="1" applyAlignment="1">
      <alignment horizontal="center" vertical="center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15" xfId="0" applyFont="1" applyBorder="1" applyAlignment="1" applyProtection="1">
      <alignment horizontal="center" vertical="center"/>
      <protection locked="0"/>
    </xf>
    <xf numFmtId="0" fontId="7" fillId="0" borderId="168" xfId="0" applyFont="1" applyBorder="1" applyAlignment="1" applyProtection="1">
      <alignment horizontal="center" vertical="center"/>
      <protection locked="0"/>
    </xf>
    <xf numFmtId="0" fontId="7" fillId="0" borderId="120" xfId="0" applyFont="1" applyBorder="1" applyAlignment="1" applyProtection="1">
      <alignment horizontal="center" vertical="center"/>
      <protection locked="0"/>
    </xf>
    <xf numFmtId="0" fontId="7" fillId="0" borderId="121" xfId="0" applyFont="1" applyBorder="1" applyAlignment="1" applyProtection="1">
      <alignment horizontal="center" vertical="center"/>
      <protection locked="0"/>
    </xf>
    <xf numFmtId="0" fontId="7" fillId="0" borderId="117" xfId="0" applyFont="1" applyBorder="1" applyAlignment="1" applyProtection="1">
      <alignment horizontal="center" vertical="center"/>
      <protection locked="0"/>
    </xf>
    <xf numFmtId="0" fontId="7" fillId="0" borderId="170" xfId="0" applyFont="1" applyBorder="1" applyAlignment="1" applyProtection="1">
      <alignment horizontal="center" vertical="center"/>
      <protection locked="0"/>
    </xf>
    <xf numFmtId="0" fontId="7" fillId="0" borderId="138" xfId="0" applyFont="1" applyBorder="1" applyAlignment="1" applyProtection="1">
      <alignment horizontal="center" vertical="center"/>
      <protection locked="0"/>
    </xf>
    <xf numFmtId="0" fontId="7" fillId="0" borderId="109" xfId="0" applyFont="1" applyBorder="1" applyAlignment="1" applyProtection="1">
      <alignment horizontal="center" vertical="center"/>
      <protection locked="0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174" xfId="0" applyFont="1" applyBorder="1" applyAlignment="1" applyProtection="1">
      <alignment horizontal="center" vertical="center"/>
      <protection locked="0"/>
    </xf>
    <xf numFmtId="0" fontId="11" fillId="0" borderId="81" xfId="0" applyFont="1" applyBorder="1" applyAlignment="1" applyProtection="1">
      <alignment horizontal="center" vertical="center"/>
      <protection locked="0"/>
    </xf>
    <xf numFmtId="178" fontId="11" fillId="0" borderId="81" xfId="0" applyNumberFormat="1" applyFont="1" applyBorder="1" applyAlignment="1" applyProtection="1">
      <alignment horizontal="center" vertical="center"/>
      <protection locked="0"/>
    </xf>
    <xf numFmtId="179" fontId="11" fillId="0" borderId="81" xfId="0" applyNumberFormat="1" applyFont="1" applyBorder="1" applyAlignment="1" applyProtection="1">
      <alignment horizontal="center" vertical="center"/>
      <protection locked="0"/>
    </xf>
    <xf numFmtId="0" fontId="11" fillId="0" borderId="140" xfId="0" applyFont="1" applyBorder="1" applyAlignment="1" applyProtection="1">
      <alignment horizontal="center" vertical="center"/>
      <protection locked="0"/>
    </xf>
    <xf numFmtId="178" fontId="11" fillId="0" borderId="140" xfId="0" applyNumberFormat="1" applyFont="1" applyBorder="1" applyAlignment="1" applyProtection="1">
      <alignment horizontal="center" vertical="center"/>
      <protection locked="0"/>
    </xf>
    <xf numFmtId="179" fontId="11" fillId="0" borderId="140" xfId="0" applyNumberFormat="1" applyFont="1" applyBorder="1" applyAlignment="1" applyProtection="1">
      <alignment horizontal="center" vertical="center"/>
      <protection locked="0"/>
    </xf>
    <xf numFmtId="0" fontId="11" fillId="0" borderId="71" xfId="0" applyFont="1" applyBorder="1" applyAlignment="1" applyProtection="1">
      <alignment horizontal="center" vertical="center"/>
      <protection locked="0"/>
    </xf>
    <xf numFmtId="178" fontId="11" fillId="0" borderId="71" xfId="0" applyNumberFormat="1" applyFont="1" applyBorder="1" applyAlignment="1" applyProtection="1">
      <alignment horizontal="center" vertical="center"/>
      <protection locked="0"/>
    </xf>
    <xf numFmtId="179" fontId="11" fillId="0" borderId="71" xfId="0" applyNumberFormat="1" applyFont="1" applyBorder="1" applyAlignment="1" applyProtection="1">
      <alignment horizontal="center" vertical="center"/>
      <protection locked="0"/>
    </xf>
    <xf numFmtId="0" fontId="11" fillId="0" borderId="134" xfId="0" applyFont="1" applyBorder="1" applyAlignment="1" applyProtection="1">
      <alignment horizontal="center" vertical="center"/>
      <protection locked="0"/>
    </xf>
    <xf numFmtId="178" fontId="11" fillId="0" borderId="134" xfId="0" applyNumberFormat="1" applyFont="1" applyBorder="1" applyAlignment="1" applyProtection="1">
      <alignment horizontal="center" vertical="center"/>
      <protection locked="0"/>
    </xf>
    <xf numFmtId="179" fontId="11" fillId="0" borderId="134" xfId="0" applyNumberFormat="1" applyFont="1" applyBorder="1" applyAlignment="1" applyProtection="1">
      <alignment horizontal="center" vertical="center"/>
      <protection locked="0"/>
    </xf>
    <xf numFmtId="0" fontId="11" fillId="0" borderId="177" xfId="0" applyFont="1" applyBorder="1" applyAlignment="1" applyProtection="1">
      <alignment horizontal="center" vertical="center"/>
      <protection locked="0"/>
    </xf>
    <xf numFmtId="178" fontId="11" fillId="0" borderId="177" xfId="0" applyNumberFormat="1" applyFont="1" applyBorder="1" applyAlignment="1" applyProtection="1">
      <alignment horizontal="center" vertical="center"/>
      <protection locked="0"/>
    </xf>
    <xf numFmtId="179" fontId="11" fillId="0" borderId="177" xfId="0" applyNumberFormat="1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0" fontId="11" fillId="0" borderId="162" xfId="0" applyFont="1" applyBorder="1" applyAlignment="1" applyProtection="1">
      <alignment horizontal="center" vertical="center"/>
      <protection locked="0"/>
    </xf>
    <xf numFmtId="0" fontId="11" fillId="0" borderId="116" xfId="0" applyFont="1" applyBorder="1" applyAlignment="1" applyProtection="1">
      <alignment horizontal="center" vertical="center"/>
      <protection locked="0"/>
    </xf>
    <xf numFmtId="0" fontId="11" fillId="0" borderId="141" xfId="0" applyFont="1" applyBorder="1" applyAlignment="1" applyProtection="1">
      <alignment horizontal="center" vertical="center"/>
      <protection locked="0"/>
    </xf>
    <xf numFmtId="0" fontId="11" fillId="0" borderId="163" xfId="0" applyFont="1" applyBorder="1" applyAlignment="1" applyProtection="1">
      <alignment horizontal="center" vertical="center"/>
      <protection locked="0"/>
    </xf>
    <xf numFmtId="0" fontId="11" fillId="0" borderId="72" xfId="0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 applyProtection="1">
      <alignment horizontal="center" vertical="center"/>
      <protection locked="0"/>
    </xf>
    <xf numFmtId="0" fontId="11" fillId="0" borderId="164" xfId="0" applyFont="1" applyBorder="1" applyAlignment="1" applyProtection="1">
      <alignment horizontal="center" vertical="center"/>
      <protection locked="0"/>
    </xf>
    <xf numFmtId="0" fontId="11" fillId="0" borderId="144" xfId="0" applyFont="1" applyBorder="1" applyAlignment="1" applyProtection="1">
      <alignment horizontal="center" vertical="center"/>
      <protection locked="0"/>
    </xf>
    <xf numFmtId="0" fontId="11" fillId="0" borderId="145" xfId="0" applyFont="1" applyBorder="1" applyAlignment="1" applyProtection="1">
      <alignment horizontal="center" vertical="center"/>
      <protection locked="0"/>
    </xf>
    <xf numFmtId="0" fontId="11" fillId="0" borderId="133" xfId="0" applyFont="1" applyBorder="1" applyAlignment="1" applyProtection="1">
      <alignment horizontal="center" vertical="center"/>
      <protection locked="0"/>
    </xf>
    <xf numFmtId="0" fontId="11" fillId="0" borderId="178" xfId="0" applyFont="1" applyBorder="1" applyAlignment="1" applyProtection="1">
      <alignment horizontal="center" vertical="center"/>
      <protection locked="0"/>
    </xf>
    <xf numFmtId="0" fontId="11" fillId="0" borderId="179" xfId="0" applyFont="1" applyBorder="1" applyAlignment="1" applyProtection="1">
      <alignment horizontal="center" vertical="center"/>
      <protection locked="0"/>
    </xf>
    <xf numFmtId="0" fontId="11" fillId="0" borderId="180" xfId="0" applyFont="1" applyBorder="1" applyAlignment="1" applyProtection="1">
      <alignment horizontal="center" vertical="center"/>
      <protection locked="0"/>
    </xf>
    <xf numFmtId="177" fontId="6" fillId="0" borderId="23" xfId="0" applyNumberFormat="1" applyFont="1" applyBorder="1"/>
    <xf numFmtId="183" fontId="6" fillId="0" borderId="23" xfId="0" applyNumberFormat="1" applyFont="1" applyBorder="1"/>
    <xf numFmtId="0" fontId="11" fillId="3" borderId="94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0" fillId="7" borderId="98" xfId="0" applyFont="1" applyFill="1" applyBorder="1" applyAlignment="1">
      <alignment vertical="center"/>
    </xf>
    <xf numFmtId="183" fontId="10" fillId="7" borderId="66" xfId="0" applyNumberFormat="1" applyFont="1" applyFill="1" applyBorder="1" applyAlignment="1">
      <alignment vertical="center"/>
    </xf>
    <xf numFmtId="0" fontId="7" fillId="7" borderId="66" xfId="0" applyFont="1" applyFill="1" applyBorder="1"/>
    <xf numFmtId="0" fontId="7" fillId="7" borderId="131" xfId="0" applyFont="1" applyFill="1" applyBorder="1"/>
    <xf numFmtId="0" fontId="7" fillId="7" borderId="197" xfId="0" applyFont="1" applyFill="1" applyBorder="1"/>
    <xf numFmtId="0" fontId="7" fillId="7" borderId="167" xfId="0" applyFont="1" applyFill="1" applyBorder="1" applyAlignment="1">
      <alignment horizontal="center" vertical="center" wrapText="1"/>
    </xf>
    <xf numFmtId="0" fontId="7" fillId="7" borderId="194" xfId="0" applyFont="1" applyFill="1" applyBorder="1" applyAlignment="1">
      <alignment horizontal="center" vertical="center" wrapText="1"/>
    </xf>
    <xf numFmtId="0" fontId="7" fillId="7" borderId="178" xfId="0" applyFont="1" applyFill="1" applyBorder="1" applyAlignment="1">
      <alignment horizontal="center" vertical="center" wrapText="1"/>
    </xf>
    <xf numFmtId="0" fontId="7" fillId="7" borderId="170" xfId="0" applyFont="1" applyFill="1" applyBorder="1" applyAlignment="1">
      <alignment horizontal="center" vertical="center" wrapText="1" shrinkToFit="1"/>
    </xf>
    <xf numFmtId="0" fontId="7" fillId="7" borderId="166" xfId="0" applyFont="1" applyFill="1" applyBorder="1" applyAlignment="1">
      <alignment horizontal="center" vertical="center" wrapText="1" shrinkToFit="1"/>
    </xf>
    <xf numFmtId="0" fontId="7" fillId="7" borderId="167" xfId="0" applyFont="1" applyFill="1" applyBorder="1" applyAlignment="1">
      <alignment horizontal="center" vertical="center" wrapText="1" shrinkToFit="1"/>
    </xf>
    <xf numFmtId="0" fontId="7" fillId="7" borderId="192" xfId="0" applyFont="1" applyFill="1" applyBorder="1" applyAlignment="1">
      <alignment horizontal="center" vertical="center" wrapText="1"/>
    </xf>
    <xf numFmtId="0" fontId="7" fillId="7" borderId="174" xfId="0" applyFont="1" applyFill="1" applyBorder="1" applyAlignment="1">
      <alignment horizontal="center" vertical="center" wrapText="1" shrinkToFit="1"/>
    </xf>
    <xf numFmtId="0" fontId="7" fillId="7" borderId="198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11" fillId="0" borderId="80" xfId="0" applyFont="1" applyBorder="1" applyAlignment="1" applyProtection="1">
      <alignment horizontal="center" vertical="center" shrinkToFit="1"/>
      <protection locked="0"/>
    </xf>
    <xf numFmtId="0" fontId="11" fillId="0" borderId="81" xfId="0" applyFont="1" applyBorder="1" applyAlignment="1" applyProtection="1">
      <alignment horizontal="center" vertical="center" shrinkToFit="1"/>
      <protection locked="0"/>
    </xf>
    <xf numFmtId="0" fontId="11" fillId="0" borderId="139" xfId="0" applyFont="1" applyBorder="1" applyAlignment="1" applyProtection="1">
      <alignment horizontal="center" vertical="center" shrinkToFit="1"/>
      <protection locked="0"/>
    </xf>
    <xf numFmtId="0" fontId="11" fillId="0" borderId="140" xfId="0" applyFont="1" applyBorder="1" applyAlignment="1" applyProtection="1">
      <alignment horizontal="center" vertical="center" shrinkToFit="1"/>
      <protection locked="0"/>
    </xf>
    <xf numFmtId="0" fontId="11" fillId="0" borderId="70" xfId="0" applyFont="1" applyBorder="1" applyAlignment="1" applyProtection="1">
      <alignment horizontal="center" vertical="center" shrinkToFit="1"/>
      <protection locked="0"/>
    </xf>
    <xf numFmtId="0" fontId="11" fillId="0" borderId="71" xfId="0" applyFont="1" applyBorder="1" applyAlignment="1" applyProtection="1">
      <alignment horizontal="center" vertical="center" shrinkToFit="1"/>
      <protection locked="0"/>
    </xf>
    <xf numFmtId="0" fontId="11" fillId="0" borderId="143" xfId="0" applyFont="1" applyBorder="1" applyAlignment="1" applyProtection="1">
      <alignment horizontal="center" vertical="center" shrinkToFit="1"/>
      <protection locked="0"/>
    </xf>
    <xf numFmtId="0" fontId="11" fillId="0" borderId="134" xfId="0" applyFont="1" applyBorder="1" applyAlignment="1" applyProtection="1">
      <alignment horizontal="center" vertical="center" shrinkToFit="1"/>
      <protection locked="0"/>
    </xf>
    <xf numFmtId="0" fontId="11" fillId="0" borderId="176" xfId="0" applyFont="1" applyBorder="1" applyAlignment="1" applyProtection="1">
      <alignment horizontal="center" vertical="center" shrinkToFit="1"/>
      <protection locked="0"/>
    </xf>
    <xf numFmtId="0" fontId="11" fillId="0" borderId="177" xfId="0" applyFont="1" applyBorder="1" applyAlignment="1" applyProtection="1">
      <alignment horizontal="center" vertical="center" shrinkToFit="1"/>
      <protection locked="0"/>
    </xf>
    <xf numFmtId="0" fontId="7" fillId="7" borderId="95" xfId="0" applyFont="1" applyFill="1" applyBorder="1" applyAlignment="1">
      <alignment vertical="center"/>
    </xf>
    <xf numFmtId="0" fontId="7" fillId="7" borderId="89" xfId="0" applyFont="1" applyFill="1" applyBorder="1" applyAlignment="1">
      <alignment vertical="center"/>
    </xf>
    <xf numFmtId="0" fontId="7" fillId="7" borderId="92" xfId="0" applyFont="1" applyFill="1" applyBorder="1" applyAlignment="1">
      <alignment vertical="center"/>
    </xf>
    <xf numFmtId="0" fontId="7" fillId="7" borderId="63" xfId="0" applyFont="1" applyFill="1" applyBorder="1" applyAlignment="1">
      <alignment horizontal="center" vertical="center" wrapText="1"/>
    </xf>
    <xf numFmtId="0" fontId="7" fillId="7" borderId="52" xfId="0" applyFont="1" applyFill="1" applyBorder="1" applyAlignment="1">
      <alignment horizontal="center" vertical="center" wrapText="1"/>
    </xf>
    <xf numFmtId="0" fontId="7" fillId="7" borderId="75" xfId="0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 shrinkToFit="1"/>
    </xf>
    <xf numFmtId="0" fontId="7" fillId="7" borderId="20" xfId="0" applyFont="1" applyFill="1" applyBorder="1" applyAlignment="1">
      <alignment horizontal="center" vertical="center" wrapText="1" shrinkToFit="1"/>
    </xf>
    <xf numFmtId="0" fontId="7" fillId="7" borderId="88" xfId="0" applyFont="1" applyFill="1" applyBorder="1" applyAlignment="1">
      <alignment horizontal="center" vertical="center" wrapText="1" shrinkToFi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63" xfId="0" applyFont="1" applyFill="1" applyBorder="1" applyAlignment="1">
      <alignment horizontal="center" vertical="center" wrapText="1" shrinkToFi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58" xfId="0" applyFont="1" applyFill="1" applyBorder="1" applyAlignment="1">
      <alignment horizontal="center" vertical="center" wrapText="1"/>
    </xf>
    <xf numFmtId="0" fontId="7" fillId="7" borderId="183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10" xfId="0" applyFont="1" applyFill="1" applyBorder="1" applyAlignment="1">
      <alignment horizontal="center" vertical="center"/>
    </xf>
    <xf numFmtId="0" fontId="7" fillId="6" borderId="166" xfId="0" applyFont="1" applyFill="1" applyBorder="1" applyAlignment="1">
      <alignment horizontal="center" vertical="center"/>
    </xf>
    <xf numFmtId="0" fontId="7" fillId="6" borderId="150" xfId="0" applyFont="1" applyFill="1" applyBorder="1" applyAlignment="1">
      <alignment horizontal="center" vertical="center"/>
    </xf>
    <xf numFmtId="0" fontId="7" fillId="6" borderId="18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95" xfId="0" applyFont="1" applyFill="1" applyBorder="1" applyAlignment="1">
      <alignment horizontal="center" vertical="center"/>
    </xf>
    <xf numFmtId="0" fontId="14" fillId="0" borderId="35" xfId="0" applyFont="1" applyBorder="1" applyAlignment="1" applyProtection="1">
      <alignment horizontal="center" vertical="center" justifyLastLine="1"/>
      <protection locked="0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1" fillId="3" borderId="6" xfId="0" applyFont="1" applyFill="1" applyBorder="1" applyAlignment="1">
      <alignment horizontal="center" vertical="center" wrapText="1"/>
    </xf>
    <xf numFmtId="0" fontId="7" fillId="7" borderId="16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  <protection locked="0"/>
    </xf>
    <xf numFmtId="14" fontId="7" fillId="0" borderId="13" xfId="0" applyNumberFormat="1" applyFont="1" applyBorder="1" applyAlignment="1" applyProtection="1">
      <alignment vertical="center"/>
      <protection locked="0"/>
    </xf>
    <xf numFmtId="14" fontId="7" fillId="0" borderId="195" xfId="0" applyNumberFormat="1" applyFont="1" applyBorder="1" applyAlignment="1" applyProtection="1">
      <alignment vertical="center"/>
      <protection locked="0"/>
    </xf>
    <xf numFmtId="0" fontId="7" fillId="6" borderId="201" xfId="0" applyFont="1" applyFill="1" applyBorder="1" applyAlignment="1">
      <alignment horizontal="center" vertical="center"/>
    </xf>
    <xf numFmtId="0" fontId="7" fillId="6" borderId="202" xfId="0" applyFont="1" applyFill="1" applyBorder="1" applyAlignment="1">
      <alignment horizontal="center" vertical="center"/>
    </xf>
    <xf numFmtId="0" fontId="7" fillId="6" borderId="203" xfId="0" applyFont="1" applyFill="1" applyBorder="1" applyAlignment="1">
      <alignment horizontal="center" vertical="center"/>
    </xf>
    <xf numFmtId="14" fontId="7" fillId="0" borderId="13" xfId="0" applyNumberFormat="1" applyFont="1" applyFill="1" applyBorder="1" applyAlignment="1" applyProtection="1">
      <alignment vertical="center"/>
      <protection locked="0"/>
    </xf>
    <xf numFmtId="0" fontId="7" fillId="0" borderId="32" xfId="0" applyFont="1" applyFill="1" applyBorder="1" applyAlignment="1" applyProtection="1">
      <alignment horizontal="center" vertical="center" justifyLastLine="1"/>
      <protection locked="0"/>
    </xf>
    <xf numFmtId="0" fontId="7" fillId="0" borderId="101" xfId="0" applyFont="1" applyFill="1" applyBorder="1" applyAlignment="1" applyProtection="1">
      <alignment horizontal="center" vertical="center"/>
      <protection locked="0"/>
    </xf>
    <xf numFmtId="14" fontId="7" fillId="0" borderId="195" xfId="0" applyNumberFormat="1" applyFont="1" applyFill="1" applyBorder="1" applyAlignment="1" applyProtection="1">
      <alignment vertical="center"/>
      <protection locked="0"/>
    </xf>
    <xf numFmtId="0" fontId="7" fillId="0" borderId="186" xfId="0" applyFont="1" applyFill="1" applyBorder="1" applyAlignment="1" applyProtection="1">
      <alignment horizontal="center" vertical="center" justifyLastLine="1"/>
      <protection locked="0"/>
    </xf>
    <xf numFmtId="0" fontId="7" fillId="0" borderId="19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84" fontId="13" fillId="0" borderId="0" xfId="0" applyNumberFormat="1" applyFont="1" applyAlignment="1">
      <alignment horizontal="center" vertical="center"/>
    </xf>
    <xf numFmtId="0" fontId="9" fillId="0" borderId="94" xfId="0" applyFont="1" applyBorder="1" applyAlignment="1" applyProtection="1">
      <alignment horizontal="center" vertical="center"/>
      <protection locked="0"/>
    </xf>
    <xf numFmtId="0" fontId="9" fillId="0" borderId="90" xfId="0" applyFont="1" applyBorder="1" applyAlignment="1" applyProtection="1">
      <alignment horizontal="center" vertical="center"/>
      <protection locked="0"/>
    </xf>
    <xf numFmtId="0" fontId="9" fillId="0" borderId="9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2" borderId="94" xfId="0" applyFont="1" applyFill="1" applyBorder="1" applyAlignment="1" applyProtection="1">
      <alignment horizontal="center" vertical="center"/>
      <protection locked="0"/>
    </xf>
    <xf numFmtId="0" fontId="7" fillId="2" borderId="90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7" fillId="0" borderId="90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7" borderId="95" xfId="0" applyFont="1" applyFill="1" applyBorder="1" applyAlignment="1">
      <alignment horizontal="center" vertical="center"/>
    </xf>
    <xf numFmtId="0" fontId="7" fillId="7" borderId="89" xfId="0" applyFont="1" applyFill="1" applyBorder="1" applyAlignment="1">
      <alignment horizontal="center" vertical="center"/>
    </xf>
    <xf numFmtId="0" fontId="7" fillId="7" borderId="9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7" fillId="7" borderId="158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159" xfId="0" applyFont="1" applyFill="1" applyBorder="1" applyAlignment="1">
      <alignment horizontal="center" vertical="center"/>
    </xf>
    <xf numFmtId="0" fontId="17" fillId="8" borderId="128" xfId="0" applyFont="1" applyFill="1" applyBorder="1" applyAlignment="1">
      <alignment horizontal="left" vertical="center"/>
    </xf>
    <xf numFmtId="0" fontId="17" fillId="8" borderId="131" xfId="0" applyFont="1" applyFill="1" applyBorder="1" applyAlignment="1">
      <alignment horizontal="left" vertical="center"/>
    </xf>
    <xf numFmtId="0" fontId="17" fillId="8" borderId="91" xfId="0" applyFont="1" applyFill="1" applyBorder="1" applyAlignment="1">
      <alignment horizontal="left" vertical="center"/>
    </xf>
    <xf numFmtId="0" fontId="16" fillId="0" borderId="127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0" borderId="133" xfId="0" applyFont="1" applyBorder="1" applyAlignment="1">
      <alignment horizontal="left" vertical="top"/>
    </xf>
    <xf numFmtId="0" fontId="16" fillId="0" borderId="127" xfId="0" applyFont="1" applyBorder="1" applyAlignment="1">
      <alignment horizontal="left" vertical="top"/>
    </xf>
    <xf numFmtId="0" fontId="16" fillId="0" borderId="129" xfId="0" applyFont="1" applyBorder="1" applyAlignment="1">
      <alignment horizontal="left" vertical="top"/>
    </xf>
    <xf numFmtId="0" fontId="16" fillId="0" borderId="23" xfId="0" applyFont="1" applyBorder="1" applyAlignment="1">
      <alignment horizontal="left" vertical="top"/>
    </xf>
    <xf numFmtId="0" fontId="16" fillId="0" borderId="97" xfId="0" applyFont="1" applyBorder="1" applyAlignment="1">
      <alignment horizontal="left" vertical="top"/>
    </xf>
    <xf numFmtId="0" fontId="18" fillId="2" borderId="98" xfId="0" applyFont="1" applyFill="1" applyBorder="1" applyAlignment="1">
      <alignment horizontal="center" vertical="center"/>
    </xf>
    <xf numFmtId="0" fontId="18" fillId="2" borderId="197" xfId="0" applyFont="1" applyFill="1" applyBorder="1" applyAlignment="1">
      <alignment horizontal="center" vertical="center"/>
    </xf>
    <xf numFmtId="0" fontId="18" fillId="2" borderId="129" xfId="0" applyFont="1" applyFill="1" applyBorder="1" applyAlignment="1">
      <alignment horizontal="center" vertical="center"/>
    </xf>
    <xf numFmtId="0" fontId="18" fillId="2" borderId="97" xfId="0" applyFont="1" applyFill="1" applyBorder="1" applyAlignment="1">
      <alignment horizontal="center" vertical="center"/>
    </xf>
    <xf numFmtId="0" fontId="19" fillId="0" borderId="98" xfId="0" applyFont="1" applyBorder="1" applyAlignment="1">
      <alignment horizontal="left" vertical="center" wrapText="1"/>
    </xf>
    <xf numFmtId="0" fontId="19" fillId="0" borderId="66" xfId="0" applyFont="1" applyBorder="1" applyAlignment="1">
      <alignment horizontal="left" vertical="center"/>
    </xf>
    <xf numFmtId="0" fontId="19" fillId="0" borderId="197" xfId="0" applyFont="1" applyBorder="1" applyAlignment="1">
      <alignment horizontal="left" vertical="center"/>
    </xf>
    <xf numFmtId="0" fontId="19" fillId="0" borderId="129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177" fontId="10" fillId="6" borderId="94" xfId="0" applyNumberFormat="1" applyFont="1" applyFill="1" applyBorder="1" applyAlignment="1">
      <alignment vertical="center"/>
    </xf>
    <xf numFmtId="177" fontId="10" fillId="6" borderId="51" xfId="0" applyNumberFormat="1" applyFont="1" applyFill="1" applyBorder="1" applyAlignment="1">
      <alignment vertical="center"/>
    </xf>
    <xf numFmtId="177" fontId="10" fillId="6" borderId="50" xfId="0" applyNumberFormat="1" applyFont="1" applyFill="1" applyBorder="1" applyAlignment="1">
      <alignment horizontal="center" vertical="center"/>
    </xf>
    <xf numFmtId="177" fontId="10" fillId="6" borderId="51" xfId="0" applyNumberFormat="1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 wrapText="1"/>
    </xf>
    <xf numFmtId="0" fontId="7" fillId="7" borderId="166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 shrinkToFit="1"/>
    </xf>
    <xf numFmtId="0" fontId="12" fillId="7" borderId="37" xfId="0" applyFont="1" applyFill="1" applyBorder="1" applyAlignment="1">
      <alignment horizontal="center" vertical="center" shrinkToFit="1"/>
    </xf>
    <xf numFmtId="0" fontId="7" fillId="3" borderId="76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 wrapText="1" shrinkToFit="1"/>
    </xf>
    <xf numFmtId="0" fontId="7" fillId="7" borderId="39" xfId="0" applyFont="1" applyFill="1" applyBorder="1" applyAlignment="1">
      <alignment horizontal="center" vertical="center" wrapText="1" shrinkToFit="1"/>
    </xf>
    <xf numFmtId="0" fontId="7" fillId="7" borderId="37" xfId="0" applyFont="1" applyFill="1" applyBorder="1" applyAlignment="1">
      <alignment horizontal="center" vertical="center" wrapText="1" shrinkToFit="1"/>
    </xf>
    <xf numFmtId="0" fontId="12" fillId="7" borderId="39" xfId="0" applyFont="1" applyFill="1" applyBorder="1" applyAlignment="1">
      <alignment horizontal="center" vertical="center" shrinkToFit="1"/>
    </xf>
    <xf numFmtId="0" fontId="11" fillId="3" borderId="130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11" fillId="3" borderId="126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7" fillId="7" borderId="40" xfId="0" applyFont="1" applyFill="1" applyBorder="1" applyAlignment="1">
      <alignment horizontal="center" vertical="center"/>
    </xf>
    <xf numFmtId="0" fontId="7" fillId="7" borderId="165" xfId="0" applyFont="1" applyFill="1" applyBorder="1" applyAlignment="1">
      <alignment horizontal="center" vertical="center"/>
    </xf>
    <xf numFmtId="183" fontId="7" fillId="7" borderId="45" xfId="0" applyNumberFormat="1" applyFont="1" applyFill="1" applyBorder="1" applyAlignment="1">
      <alignment horizontal="center" vertical="center"/>
    </xf>
    <xf numFmtId="183" fontId="7" fillId="7" borderId="175" xfId="0" applyNumberFormat="1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 wrapText="1"/>
    </xf>
    <xf numFmtId="0" fontId="7" fillId="7" borderId="96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/>
    </xf>
    <xf numFmtId="0" fontId="7" fillId="7" borderId="166" xfId="0" applyFont="1" applyFill="1" applyBorder="1" applyAlignment="1">
      <alignment horizontal="center" vertical="center" wrapText="1"/>
    </xf>
    <xf numFmtId="0" fontId="11" fillId="4" borderId="76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 wrapText="1"/>
    </xf>
    <xf numFmtId="0" fontId="7" fillId="7" borderId="175" xfId="0" applyFont="1" applyFill="1" applyBorder="1" applyAlignment="1">
      <alignment horizontal="center" vertical="center" wrapText="1"/>
    </xf>
    <xf numFmtId="0" fontId="7" fillId="7" borderId="181" xfId="0" applyFont="1" applyFill="1" applyBorder="1" applyAlignment="1">
      <alignment horizontal="center" vertical="center" wrapText="1"/>
    </xf>
    <xf numFmtId="0" fontId="7" fillId="7" borderId="199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/>
    </xf>
    <xf numFmtId="0" fontId="11" fillId="4" borderId="58" xfId="0" applyFont="1" applyFill="1" applyBorder="1" applyAlignment="1">
      <alignment horizontal="center" vertical="center"/>
    </xf>
    <xf numFmtId="0" fontId="11" fillId="4" borderId="132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4" borderId="130" xfId="0" applyFont="1" applyFill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 shrinkToFit="1"/>
    </xf>
    <xf numFmtId="0" fontId="6" fillId="7" borderId="3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2" fillId="7" borderId="66" xfId="0" applyFont="1" applyFill="1" applyBorder="1" applyAlignment="1">
      <alignment horizontal="center" vertical="center" shrinkToFit="1"/>
    </xf>
    <xf numFmtId="0" fontId="12" fillId="7" borderId="36" xfId="0" applyFont="1" applyFill="1" applyBorder="1" applyAlignment="1">
      <alignment horizontal="center" vertical="center" wrapText="1" shrinkToFit="1"/>
    </xf>
    <xf numFmtId="0" fontId="12" fillId="7" borderId="39" xfId="0" applyFont="1" applyFill="1" applyBorder="1" applyAlignment="1">
      <alignment horizontal="center" vertical="center" wrapText="1" shrinkToFit="1"/>
    </xf>
    <xf numFmtId="0" fontId="12" fillId="7" borderId="37" xfId="0" applyFont="1" applyFill="1" applyBorder="1" applyAlignment="1">
      <alignment horizontal="center" vertical="center" wrapText="1" shrinkToFit="1"/>
    </xf>
    <xf numFmtId="0" fontId="7" fillId="7" borderId="46" xfId="0" applyFont="1" applyFill="1" applyBorder="1" applyAlignment="1">
      <alignment horizontal="center" vertical="center" wrapText="1"/>
    </xf>
    <xf numFmtId="0" fontId="7" fillId="7" borderId="18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 vertical="center"/>
    </xf>
    <xf numFmtId="183" fontId="7" fillId="7" borderId="46" xfId="0" applyNumberFormat="1" applyFont="1" applyFill="1" applyBorder="1" applyAlignment="1">
      <alignment horizontal="center" vertical="center"/>
    </xf>
    <xf numFmtId="0" fontId="7" fillId="7" borderId="135" xfId="0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177" fontId="7" fillId="6" borderId="94" xfId="0" applyNumberFormat="1" applyFont="1" applyFill="1" applyBorder="1" applyAlignment="1">
      <alignment horizontal="center" vertical="center"/>
    </xf>
    <xf numFmtId="177" fontId="7" fillId="6" borderId="51" xfId="0" applyNumberFormat="1" applyFont="1" applyFill="1" applyBorder="1" applyAlignment="1">
      <alignment horizontal="center" vertical="center"/>
    </xf>
    <xf numFmtId="177" fontId="7" fillId="6" borderId="50" xfId="0" applyNumberFormat="1" applyFont="1" applyFill="1" applyBorder="1" applyAlignment="1">
      <alignment horizontal="center" vertical="center"/>
    </xf>
    <xf numFmtId="0" fontId="26" fillId="0" borderId="94" xfId="0" applyFont="1" applyBorder="1" applyAlignment="1" applyProtection="1">
      <alignment horizontal="center" vertical="center"/>
      <protection locked="0"/>
    </xf>
    <xf numFmtId="0" fontId="7" fillId="0" borderId="9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93" xfId="0" applyFont="1" applyBorder="1" applyAlignment="1" applyProtection="1">
      <alignment horizontal="center" vertical="center"/>
      <protection locked="0"/>
    </xf>
    <xf numFmtId="0" fontId="26" fillId="0" borderId="111" xfId="0" applyFont="1" applyBorder="1" applyAlignment="1" applyProtection="1">
      <alignment horizontal="center" vertical="center" justifyLastLine="1"/>
      <protection locked="0"/>
    </xf>
    <xf numFmtId="0" fontId="26" fillId="0" borderId="32" xfId="0" applyFont="1" applyBorder="1" applyAlignment="1" applyProtection="1">
      <alignment horizontal="center" vertical="center" justifyLastLine="1"/>
      <protection locked="0"/>
    </xf>
    <xf numFmtId="0" fontId="26" fillId="0" borderId="35" xfId="0" applyFont="1" applyBorder="1" applyAlignment="1" applyProtection="1">
      <alignment horizontal="center" vertical="center" justifyLastLine="1"/>
      <protection locked="0"/>
    </xf>
    <xf numFmtId="0" fontId="26" fillId="0" borderId="32" xfId="0" applyFont="1" applyFill="1" applyBorder="1" applyAlignment="1" applyProtection="1">
      <alignment horizontal="center" vertical="center" justifyLastLine="1"/>
      <protection locked="0"/>
    </xf>
    <xf numFmtId="177" fontId="7" fillId="6" borderId="7" xfId="0" applyNumberFormat="1" applyFont="1" applyFill="1" applyBorder="1" applyAlignment="1">
      <alignment horizontal="center" vertical="center"/>
    </xf>
    <xf numFmtId="183" fontId="7" fillId="2" borderId="31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 justifyLastLine="1"/>
    </xf>
    <xf numFmtId="0" fontId="7" fillId="2" borderId="150" xfId="0" applyFont="1" applyFill="1" applyBorder="1" applyAlignment="1">
      <alignment horizontal="center" vertical="center"/>
    </xf>
    <xf numFmtId="14" fontId="7" fillId="2" borderId="150" xfId="0" applyNumberFormat="1" applyFont="1" applyFill="1" applyBorder="1" applyAlignment="1">
      <alignment horizontal="right" vertical="center"/>
    </xf>
    <xf numFmtId="0" fontId="7" fillId="2" borderId="15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53" xfId="0" applyFont="1" applyFill="1" applyBorder="1" applyAlignment="1">
      <alignment horizontal="center" vertical="center"/>
    </xf>
    <xf numFmtId="0" fontId="7" fillId="2" borderId="154" xfId="0" applyFont="1" applyFill="1" applyBorder="1" applyAlignment="1">
      <alignment horizontal="center" vertical="center"/>
    </xf>
    <xf numFmtId="0" fontId="7" fillId="2" borderId="155" xfId="0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86" xfId="0" applyFont="1" applyFill="1" applyBorder="1" applyAlignment="1" applyProtection="1">
      <alignment horizontal="center" vertical="center"/>
      <protection locked="0"/>
    </xf>
    <xf numFmtId="0" fontId="7" fillId="0" borderId="85" xfId="0" applyFont="1" applyFill="1" applyBorder="1" applyAlignment="1" applyProtection="1">
      <alignment horizontal="center" vertical="center"/>
      <protection locked="0"/>
    </xf>
    <xf numFmtId="0" fontId="7" fillId="0" borderId="62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04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14" fontId="7" fillId="0" borderId="22" xfId="0" applyNumberFormat="1" applyFont="1" applyFill="1" applyBorder="1" applyAlignment="1" applyProtection="1">
      <alignment vertical="center"/>
      <protection locked="0"/>
    </xf>
    <xf numFmtId="0" fontId="7" fillId="0" borderId="35" xfId="0" applyFont="1" applyFill="1" applyBorder="1" applyAlignment="1" applyProtection="1">
      <alignment horizontal="center" vertical="center" justifyLastLine="1"/>
      <protection locked="0"/>
    </xf>
    <xf numFmtId="14" fontId="7" fillId="0" borderId="55" xfId="0" applyNumberFormat="1" applyFont="1" applyFill="1" applyBorder="1" applyAlignment="1" applyProtection="1">
      <alignment vertical="center"/>
      <protection locked="0"/>
    </xf>
    <xf numFmtId="0" fontId="14" fillId="0" borderId="34" xfId="0" applyFont="1" applyFill="1" applyBorder="1" applyAlignment="1" applyProtection="1">
      <alignment horizontal="center" vertical="center" justifyLastLine="1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14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100" xfId="0" applyFont="1" applyFill="1" applyBorder="1" applyAlignment="1" applyProtection="1">
      <alignment horizontal="center" vertical="center"/>
      <protection locked="0"/>
    </xf>
    <xf numFmtId="0" fontId="7" fillId="0" borderId="103" xfId="0" applyFont="1" applyFill="1" applyBorder="1" applyAlignment="1" applyProtection="1">
      <alignment horizontal="center" vertical="center"/>
      <protection locked="0"/>
    </xf>
    <xf numFmtId="183" fontId="7" fillId="2" borderId="21" xfId="0" applyNumberFormat="1" applyFont="1" applyFill="1" applyBorder="1" applyAlignment="1">
      <alignment vertical="center"/>
    </xf>
    <xf numFmtId="0" fontId="7" fillId="2" borderId="35" xfId="0" applyFont="1" applyFill="1" applyBorder="1" applyAlignment="1">
      <alignment horizontal="center" vertical="center" justifyLastLine="1"/>
    </xf>
    <xf numFmtId="0" fontId="7" fillId="2" borderId="19" xfId="0" applyFont="1" applyFill="1" applyBorder="1" applyAlignment="1">
      <alignment horizontal="center" vertical="center"/>
    </xf>
    <xf numFmtId="14" fontId="7" fillId="2" borderId="19" xfId="0" applyNumberFormat="1" applyFont="1" applyFill="1" applyBorder="1" applyAlignment="1">
      <alignment horizontal="center" vertical="center"/>
    </xf>
    <xf numFmtId="183" fontId="7" fillId="2" borderId="15" xfId="0" applyNumberFormat="1" applyFont="1" applyFill="1" applyBorder="1" applyAlignment="1">
      <alignment vertical="center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4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2" borderId="6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0" borderId="99" xfId="0" applyFont="1" applyFill="1" applyBorder="1" applyAlignment="1" applyProtection="1">
      <alignment horizontal="center" vertical="center"/>
      <protection locked="0"/>
    </xf>
    <xf numFmtId="0" fontId="11" fillId="2" borderId="80" xfId="0" applyFont="1" applyFill="1" applyBorder="1" applyAlignment="1">
      <alignment horizontal="center" vertical="center" shrinkToFit="1"/>
    </xf>
    <xf numFmtId="0" fontId="11" fillId="2" borderId="81" xfId="0" applyFont="1" applyFill="1" applyBorder="1" applyAlignment="1">
      <alignment horizontal="center" vertical="center" shrinkToFit="1"/>
    </xf>
    <xf numFmtId="0" fontId="11" fillId="2" borderId="81" xfId="0" applyFont="1" applyFill="1" applyBorder="1" applyAlignment="1">
      <alignment horizontal="center" vertical="center"/>
    </xf>
    <xf numFmtId="182" fontId="11" fillId="2" borderId="81" xfId="0" applyNumberFormat="1" applyFont="1" applyFill="1" applyBorder="1" applyAlignment="1">
      <alignment horizontal="center" vertical="center"/>
    </xf>
    <xf numFmtId="179" fontId="11" fillId="2" borderId="81" xfId="0" applyNumberFormat="1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 shrinkToFit="1"/>
    </xf>
    <xf numFmtId="0" fontId="11" fillId="2" borderId="74" xfId="0" applyFont="1" applyFill="1" applyBorder="1" applyAlignment="1">
      <alignment horizontal="center" vertical="center" shrinkToFit="1"/>
    </xf>
    <xf numFmtId="0" fontId="11" fillId="2" borderId="74" xfId="0" applyFont="1" applyFill="1" applyBorder="1" applyAlignment="1">
      <alignment horizontal="center" vertical="center"/>
    </xf>
    <xf numFmtId="182" fontId="11" fillId="2" borderId="74" xfId="0" applyNumberFormat="1" applyFont="1" applyFill="1" applyBorder="1" applyAlignment="1">
      <alignment horizontal="center" vertical="center"/>
    </xf>
    <xf numFmtId="179" fontId="11" fillId="2" borderId="74" xfId="0" applyNumberFormat="1" applyFont="1" applyFill="1" applyBorder="1" applyAlignment="1">
      <alignment horizontal="center" vertical="center"/>
    </xf>
    <xf numFmtId="0" fontId="11" fillId="0" borderId="67" xfId="0" applyFont="1" applyFill="1" applyBorder="1" applyAlignment="1" applyProtection="1">
      <alignment horizontal="center" vertical="center" shrinkToFit="1"/>
      <protection locked="0"/>
    </xf>
    <xf numFmtId="0" fontId="11" fillId="0" borderId="68" xfId="0" applyFont="1" applyFill="1" applyBorder="1" applyAlignment="1" applyProtection="1">
      <alignment horizontal="center" vertical="center" shrinkToFit="1"/>
      <protection locked="0"/>
    </xf>
    <xf numFmtId="0" fontId="11" fillId="0" borderId="68" xfId="0" applyFont="1" applyFill="1" applyBorder="1" applyAlignment="1" applyProtection="1">
      <alignment horizontal="center" vertical="center"/>
      <protection locked="0"/>
    </xf>
    <xf numFmtId="182" fontId="11" fillId="0" borderId="68" xfId="0" applyNumberFormat="1" applyFont="1" applyFill="1" applyBorder="1" applyAlignment="1" applyProtection="1">
      <alignment horizontal="center" vertical="center"/>
      <protection locked="0"/>
    </xf>
    <xf numFmtId="179" fontId="11" fillId="0" borderId="68" xfId="0" applyNumberFormat="1" applyFont="1" applyFill="1" applyBorder="1" applyAlignment="1" applyProtection="1">
      <alignment horizontal="center" vertical="center"/>
      <protection locked="0"/>
    </xf>
    <xf numFmtId="0" fontId="11" fillId="2" borderId="82" xfId="0" applyFont="1" applyFill="1" applyBorder="1" applyAlignment="1">
      <alignment horizontal="center" vertical="center"/>
    </xf>
    <xf numFmtId="0" fontId="11" fillId="2" borderId="83" xfId="0" applyFont="1" applyFill="1" applyBorder="1" applyAlignment="1">
      <alignment horizontal="center" vertical="center"/>
    </xf>
    <xf numFmtId="0" fontId="11" fillId="2" borderId="134" xfId="0" applyFont="1" applyFill="1" applyBorder="1" applyAlignment="1">
      <alignment horizontal="center" vertical="center"/>
    </xf>
    <xf numFmtId="0" fontId="11" fillId="2" borderId="200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79" xfId="0" applyFont="1" applyFill="1" applyBorder="1" applyAlignment="1">
      <alignment horizontal="center" vertical="center"/>
    </xf>
    <xf numFmtId="0" fontId="11" fillId="2" borderId="147" xfId="0" applyFont="1" applyFill="1" applyBorder="1" applyAlignment="1">
      <alignment horizontal="center" vertical="center"/>
    </xf>
    <xf numFmtId="0" fontId="11" fillId="2" borderId="148" xfId="0" applyFont="1" applyFill="1" applyBorder="1" applyAlignment="1">
      <alignment horizontal="center" vertical="center"/>
    </xf>
    <xf numFmtId="0" fontId="11" fillId="2" borderId="160" xfId="0" applyFont="1" applyFill="1" applyBorder="1" applyAlignment="1">
      <alignment horizontal="center" vertical="center"/>
    </xf>
    <xf numFmtId="0" fontId="11" fillId="0" borderId="69" xfId="0" applyFont="1" applyFill="1" applyBorder="1" applyAlignment="1" applyProtection="1">
      <alignment horizontal="center" vertical="center"/>
      <protection locked="0"/>
    </xf>
    <xf numFmtId="0" fontId="11" fillId="0" borderId="77" xfId="0" applyFont="1" applyFill="1" applyBorder="1" applyAlignment="1" applyProtection="1">
      <alignment horizontal="center" vertical="center"/>
      <protection locked="0"/>
    </xf>
    <xf numFmtId="0" fontId="11" fillId="0" borderId="161" xfId="0" applyFont="1" applyFill="1" applyBorder="1" applyAlignment="1" applyProtection="1">
      <alignment horizontal="center" vertical="center"/>
      <protection locked="0"/>
    </xf>
    <xf numFmtId="0" fontId="26" fillId="2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</cellXfs>
  <cellStyles count="1">
    <cellStyle name="標準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A6A6A6"/>
      <color rgb="FF0000FF"/>
      <color rgb="FFFFFFCC"/>
      <color rgb="FFFFCC0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</xdr:row>
          <xdr:rowOff>47625</xdr:rowOff>
        </xdr:from>
        <xdr:to>
          <xdr:col>2</xdr:col>
          <xdr:colOff>609600</xdr:colOff>
          <xdr:row>11</xdr:row>
          <xdr:rowOff>180975</xdr:rowOff>
        </xdr:to>
        <xdr:sp macro="" textlink="">
          <xdr:nvSpPr>
            <xdr:cNvPr id="203783" name="Check Box 7" hidden="1">
              <a:extLst>
                <a:ext uri="{63B3BB69-23CF-44E3-9099-C40C66FF867C}">
                  <a14:compatExt spid="_x0000_s203783"/>
                </a:ext>
                <a:ext uri="{FF2B5EF4-FFF2-40B4-BE49-F238E27FC236}">
                  <a16:creationId xmlns:a16="http://schemas.microsoft.com/office/drawing/2014/main" id="{00000000-0008-0000-0000-0000071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209550</xdr:rowOff>
        </xdr:from>
        <xdr:to>
          <xdr:col>2</xdr:col>
          <xdr:colOff>514350</xdr:colOff>
          <xdr:row>11</xdr:row>
          <xdr:rowOff>200025</xdr:rowOff>
        </xdr:to>
        <xdr:sp macro="" textlink="">
          <xdr:nvSpPr>
            <xdr:cNvPr id="224262" name="Check Box 6" hidden="1">
              <a:extLst>
                <a:ext uri="{63B3BB69-23CF-44E3-9099-C40C66FF867C}">
                  <a14:compatExt spid="_x0000_s224262"/>
                </a:ext>
                <a:ext uri="{FF2B5EF4-FFF2-40B4-BE49-F238E27FC236}">
                  <a16:creationId xmlns:a16="http://schemas.microsoft.com/office/drawing/2014/main" id="{00000000-0008-0000-0100-0000066C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D353-D895-4338-8AD4-8832260C6BFA}">
  <dimension ref="B1:CX74"/>
  <sheetViews>
    <sheetView zoomScale="85" zoomScaleNormal="85" workbookViewId="0">
      <selection activeCell="J1" sqref="J1:M1"/>
    </sheetView>
  </sheetViews>
  <sheetFormatPr defaultColWidth="8.85546875" defaultRowHeight="13.5" outlineLevelCol="1"/>
  <cols>
    <col min="1" max="1" width="3.5703125" style="38" customWidth="1"/>
    <col min="2" max="2" width="6.28515625" style="38" customWidth="1"/>
    <col min="3" max="3" width="14.5703125" style="50" customWidth="1"/>
    <col min="4" max="4" width="15.42578125" style="38" customWidth="1"/>
    <col min="5" max="5" width="5.7109375" style="38" customWidth="1"/>
    <col min="6" max="6" width="18.5703125" style="38" customWidth="1"/>
    <col min="7" max="7" width="7.42578125" style="38" customWidth="1"/>
    <col min="8" max="8" width="12.7109375" style="38" customWidth="1"/>
    <col min="9" max="10" width="9.28515625" style="38" customWidth="1"/>
    <col min="11" max="11" width="12.7109375" style="38" customWidth="1"/>
    <col min="12" max="12" width="11.28515625" style="38" customWidth="1"/>
    <col min="13" max="13" width="7.5703125" style="38" customWidth="1"/>
    <col min="14" max="16" width="7.7109375" style="38" customWidth="1"/>
    <col min="17" max="17" width="9" style="38" customWidth="1"/>
    <col min="18" max="18" width="11" style="38" customWidth="1"/>
    <col min="19" max="19" width="6.42578125" style="38" customWidth="1"/>
    <col min="20" max="23" width="7.7109375" style="38" customWidth="1"/>
    <col min="24" max="24" width="6.28515625" style="38" customWidth="1"/>
    <col min="25" max="25" width="10.28515625" style="38" customWidth="1"/>
    <col min="26" max="26" width="18.42578125" style="38" customWidth="1"/>
    <col min="27" max="27" width="7.140625" style="38" customWidth="1"/>
    <col min="28" max="31" width="7.7109375" style="38" customWidth="1"/>
    <col min="32" max="32" width="9" style="38" customWidth="1"/>
    <col min="33" max="33" width="10.28515625" style="38" customWidth="1"/>
    <col min="34" max="34" width="6.7109375" style="38" customWidth="1"/>
    <col min="35" max="35" width="11.28515625" style="38" bestFit="1" customWidth="1"/>
    <col min="36" max="37" width="11.140625" style="38" customWidth="1"/>
    <col min="38" max="38" width="9" style="38" customWidth="1"/>
    <col min="39" max="39" width="10.85546875" style="38" customWidth="1"/>
    <col min="40" max="40" width="10" style="38" customWidth="1"/>
    <col min="41" max="41" width="11.85546875" style="38" customWidth="1"/>
    <col min="42" max="42" width="10.28515625" style="38" customWidth="1"/>
    <col min="43" max="44" width="11.5703125" style="38" customWidth="1"/>
    <col min="45" max="47" width="10.7109375" style="38" customWidth="1"/>
    <col min="48" max="48" width="11.140625" style="38" customWidth="1"/>
    <col min="49" max="49" width="13.85546875" style="38" customWidth="1"/>
    <col min="50" max="50" width="13.140625" style="38" customWidth="1"/>
    <col min="51" max="51" width="8.5703125" style="38" customWidth="1"/>
    <col min="52" max="52" width="10" style="38" customWidth="1"/>
    <col min="53" max="57" width="17.140625" style="38" customWidth="1"/>
    <col min="58" max="60" width="9.140625" style="38" customWidth="1"/>
    <col min="61" max="70" width="11.140625" style="38" customWidth="1"/>
    <col min="71" max="71" width="14.7109375" style="38" customWidth="1"/>
    <col min="72" max="73" width="10.85546875" style="38" customWidth="1"/>
    <col min="74" max="79" width="10.28515625" style="38" customWidth="1"/>
    <col min="80" max="80" width="6.7109375" style="38" customWidth="1"/>
    <col min="81" max="81" width="10.7109375" style="38" customWidth="1"/>
    <col min="82" max="82" width="5.140625" style="38" hidden="1" customWidth="1" outlineLevel="1"/>
    <col min="83" max="83" width="3.7109375" style="38" hidden="1" customWidth="1" outlineLevel="1"/>
    <col min="84" max="84" width="18.28515625" style="38" hidden="1" customWidth="1" outlineLevel="1"/>
    <col min="85" max="85" width="19.7109375" style="38" hidden="1" customWidth="1" outlineLevel="1"/>
    <col min="86" max="86" width="21.85546875" style="38" hidden="1" customWidth="1" outlineLevel="1"/>
    <col min="87" max="87" width="23.28515625" style="38" hidden="1" customWidth="1" outlineLevel="1"/>
    <col min="88" max="88" width="22" style="38" hidden="1" customWidth="1" outlineLevel="1"/>
    <col min="89" max="89" width="23.42578125" style="38" hidden="1" customWidth="1" outlineLevel="1"/>
    <col min="90" max="90" width="20.7109375" style="38" hidden="1" customWidth="1" outlineLevel="1"/>
    <col min="91" max="91" width="22.140625" style="38" hidden="1" customWidth="1" outlineLevel="1"/>
    <col min="92" max="92" width="18.28515625" style="38" hidden="1" customWidth="1" outlineLevel="1"/>
    <col min="93" max="93" width="19.7109375" style="38" hidden="1" customWidth="1" outlineLevel="1"/>
    <col min="94" max="94" width="18.28515625" style="38" hidden="1" customWidth="1" outlineLevel="1"/>
    <col min="95" max="95" width="19.7109375" style="38" hidden="1" customWidth="1" outlineLevel="1"/>
    <col min="96" max="97" width="19" style="38" hidden="1" customWidth="1" outlineLevel="1"/>
    <col min="98" max="98" width="30.7109375" style="38" hidden="1" customWidth="1" outlineLevel="1"/>
    <col min="99" max="99" width="32.140625" style="38" hidden="1" customWidth="1" outlineLevel="1"/>
    <col min="100" max="100" width="9.42578125" style="38" hidden="1" customWidth="1" outlineLevel="1"/>
    <col min="101" max="101" width="12" style="38" hidden="1" customWidth="1" outlineLevel="1"/>
    <col min="102" max="102" width="8.85546875" style="38" collapsed="1"/>
    <col min="103" max="16384" width="8.85546875" style="38"/>
  </cols>
  <sheetData>
    <row r="1" spans="2:80" ht="30" customHeight="1">
      <c r="B1" s="36" t="s">
        <v>38</v>
      </c>
      <c r="C1" s="37"/>
      <c r="D1" s="37"/>
      <c r="E1" s="37"/>
      <c r="F1" s="37"/>
      <c r="G1" s="37" t="s">
        <v>343</v>
      </c>
      <c r="H1" s="264">
        <v>44911</v>
      </c>
      <c r="I1" s="264"/>
      <c r="J1" s="464"/>
      <c r="K1" s="465" t="s">
        <v>349</v>
      </c>
      <c r="L1" s="37"/>
      <c r="M1" s="39"/>
      <c r="N1" s="39"/>
      <c r="O1" s="39"/>
      <c r="P1" s="39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N1" s="37"/>
      <c r="AP1" s="39"/>
      <c r="AQ1" s="39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</row>
    <row r="2" spans="2:80" ht="15" customHeight="1" thickBot="1">
      <c r="B2" s="37"/>
      <c r="C2" s="41"/>
      <c r="D2" s="37"/>
      <c r="E2" s="37"/>
      <c r="F2" s="37"/>
      <c r="G2" s="37"/>
      <c r="H2" s="37"/>
      <c r="I2" s="37"/>
      <c r="J2" s="37"/>
      <c r="K2" s="37"/>
      <c r="L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H2" s="37"/>
      <c r="AI2" s="37"/>
      <c r="AJ2" s="37"/>
      <c r="AK2" s="37"/>
      <c r="AL2" s="37"/>
      <c r="AM2" s="37"/>
      <c r="AO2" s="276"/>
      <c r="AP2" s="276"/>
      <c r="AQ2" s="276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</row>
    <row r="3" spans="2:80" ht="15" customHeight="1">
      <c r="B3" s="277" t="s">
        <v>322</v>
      </c>
      <c r="C3" s="278"/>
      <c r="D3" s="279"/>
      <c r="E3" s="280" t="s">
        <v>22</v>
      </c>
      <c r="F3" s="281"/>
      <c r="G3" s="281"/>
      <c r="H3" s="281"/>
      <c r="I3" s="281"/>
      <c r="J3" s="282" t="s">
        <v>251</v>
      </c>
      <c r="K3" s="283"/>
      <c r="L3" s="277" t="s">
        <v>252</v>
      </c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9"/>
      <c r="Y3" s="43"/>
      <c r="Z3" s="43"/>
    </row>
    <row r="4" spans="2:80" ht="27.75" customHeight="1" thickBot="1">
      <c r="B4" s="265" t="s">
        <v>190</v>
      </c>
      <c r="C4" s="266"/>
      <c r="D4" s="267"/>
      <c r="E4" s="268" t="s">
        <v>346</v>
      </c>
      <c r="F4" s="269"/>
      <c r="G4" s="269"/>
      <c r="H4" s="269"/>
      <c r="I4" s="269"/>
      <c r="J4" s="269" t="s">
        <v>207</v>
      </c>
      <c r="K4" s="270"/>
      <c r="L4" s="271"/>
      <c r="M4" s="272"/>
      <c r="N4" s="272"/>
      <c r="O4" s="272"/>
      <c r="P4" s="272"/>
      <c r="Q4" s="272"/>
      <c r="R4" s="272"/>
      <c r="S4" s="273"/>
      <c r="T4" s="274" t="s">
        <v>23</v>
      </c>
      <c r="U4" s="274"/>
      <c r="V4" s="274"/>
      <c r="W4" s="274"/>
      <c r="X4" s="275"/>
      <c r="Y4" s="43"/>
      <c r="Z4" s="43"/>
    </row>
    <row r="5" spans="2:80" ht="17.25" customHeight="1" thickBot="1">
      <c r="B5" s="40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40"/>
      <c r="U5" s="40"/>
      <c r="V5" s="40"/>
      <c r="W5" s="40"/>
      <c r="X5" s="40"/>
      <c r="Y5" s="43"/>
      <c r="Z5" s="43"/>
    </row>
    <row r="6" spans="2:80" ht="17.25" customHeight="1" thickBot="1">
      <c r="B6" s="288" t="s">
        <v>327</v>
      </c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90"/>
      <c r="Y6" s="43"/>
      <c r="Z6" s="43"/>
    </row>
    <row r="7" spans="2:80" ht="17.25" customHeight="1">
      <c r="B7" s="291" t="s">
        <v>330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3"/>
      <c r="Y7" s="43"/>
      <c r="Z7" s="43"/>
    </row>
    <row r="8" spans="2:80" ht="17.25" customHeight="1">
      <c r="B8" s="294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3"/>
      <c r="Y8" s="43"/>
      <c r="Z8" s="43"/>
    </row>
    <row r="9" spans="2:80" ht="17.25" customHeight="1">
      <c r="B9" s="294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3"/>
      <c r="Y9" s="43"/>
      <c r="Z9" s="43"/>
    </row>
    <row r="10" spans="2:80" ht="17.25" customHeight="1" thickBot="1">
      <c r="B10" s="295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7"/>
      <c r="Y10" s="43"/>
      <c r="Z10" s="43"/>
    </row>
    <row r="11" spans="2:80" ht="17.25" customHeight="1">
      <c r="B11" s="298"/>
      <c r="C11" s="299"/>
      <c r="D11" s="302" t="s">
        <v>328</v>
      </c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4"/>
      <c r="Y11" s="37"/>
      <c r="Z11" s="37"/>
      <c r="AA11" s="37"/>
      <c r="AB11" s="37"/>
      <c r="AC11" s="37"/>
      <c r="AD11" s="37"/>
      <c r="AE11" s="37"/>
      <c r="AF11" s="45"/>
      <c r="AH11" s="45"/>
      <c r="AI11" s="45"/>
      <c r="AJ11" s="45"/>
      <c r="AK11" s="45"/>
      <c r="AL11" s="37"/>
      <c r="AM11" s="37"/>
      <c r="AS11" s="95"/>
      <c r="AT11" s="95"/>
      <c r="AU11" s="95"/>
    </row>
    <row r="12" spans="2:80" ht="17.25" customHeight="1" thickBot="1">
      <c r="B12" s="300"/>
      <c r="C12" s="301"/>
      <c r="D12" s="305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7"/>
      <c r="Y12" s="37"/>
      <c r="Z12" s="37"/>
      <c r="AA12" s="37"/>
      <c r="AB12" s="37"/>
      <c r="AC12" s="37"/>
      <c r="AD12" s="37"/>
      <c r="AE12" s="37"/>
      <c r="AF12" s="45"/>
      <c r="AH12" s="45"/>
      <c r="AI12" s="45"/>
      <c r="AJ12" s="45"/>
      <c r="AK12" s="45"/>
      <c r="AL12" s="37"/>
      <c r="AM12" s="37"/>
      <c r="AS12" s="95"/>
      <c r="AT12" s="95"/>
      <c r="AU12" s="95"/>
    </row>
    <row r="13" spans="2:80" ht="17.25" customHeight="1">
      <c r="B13" s="40"/>
      <c r="C13" s="41"/>
      <c r="D13" s="37"/>
      <c r="E13" s="37"/>
      <c r="F13" s="37"/>
      <c r="G13" s="37"/>
      <c r="H13" s="37"/>
      <c r="I13" s="37"/>
      <c r="J13" s="37"/>
      <c r="K13" s="37"/>
      <c r="L13" s="45"/>
      <c r="M13" s="45"/>
      <c r="N13" s="45"/>
      <c r="O13" s="45"/>
      <c r="P13" s="45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45"/>
      <c r="AH13" s="45"/>
      <c r="AI13" s="45"/>
      <c r="AJ13" s="45"/>
      <c r="AK13" s="45"/>
      <c r="AL13" s="37"/>
      <c r="AM13" s="37"/>
      <c r="AS13" s="95"/>
      <c r="AT13" s="95"/>
      <c r="AU13" s="95"/>
    </row>
    <row r="14" spans="2:80" ht="17.25" customHeight="1" thickBot="1">
      <c r="B14" s="40"/>
      <c r="C14" s="41"/>
      <c r="D14" s="37"/>
      <c r="E14" s="37"/>
      <c r="F14" s="37"/>
      <c r="G14" s="37"/>
      <c r="H14" s="37"/>
      <c r="I14" s="37"/>
      <c r="J14" s="37"/>
      <c r="K14" s="37"/>
      <c r="L14" s="45"/>
      <c r="M14" s="45"/>
      <c r="N14" s="45"/>
      <c r="O14" s="45"/>
      <c r="P14" s="45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45"/>
      <c r="AH14" s="45"/>
      <c r="AI14" s="45"/>
      <c r="AJ14" s="45"/>
      <c r="AK14" s="45"/>
      <c r="AL14" s="37"/>
      <c r="AM14" s="37"/>
      <c r="AS14" s="95"/>
      <c r="AT14" s="95"/>
      <c r="AU14" s="95"/>
    </row>
    <row r="15" spans="2:80" ht="19.5" customHeight="1">
      <c r="B15" s="277" t="s">
        <v>253</v>
      </c>
      <c r="C15" s="278"/>
      <c r="D15" s="278"/>
      <c r="E15" s="278"/>
      <c r="F15" s="278"/>
      <c r="G15" s="278"/>
      <c r="H15" s="278"/>
      <c r="I15" s="278"/>
      <c r="J15" s="278"/>
      <c r="K15" s="279"/>
      <c r="L15" s="43"/>
      <c r="M15" s="43"/>
      <c r="N15" s="43"/>
      <c r="O15" s="43"/>
      <c r="R15" s="43"/>
      <c r="S15" s="43"/>
      <c r="T15" s="43"/>
      <c r="U15" s="43"/>
      <c r="V15" s="43"/>
      <c r="X15" s="43"/>
      <c r="Y15" s="43"/>
      <c r="AE15" s="43"/>
      <c r="AG15" s="43"/>
      <c r="AH15" s="43"/>
      <c r="AI15" s="43"/>
      <c r="AJ15" s="43"/>
      <c r="AK15" s="43"/>
      <c r="AL15" s="43"/>
    </row>
    <row r="16" spans="2:80" ht="15" customHeight="1">
      <c r="B16" s="284" t="s">
        <v>105</v>
      </c>
      <c r="C16" s="285"/>
      <c r="D16" s="286" t="s">
        <v>104</v>
      </c>
      <c r="E16" s="285"/>
      <c r="F16" s="286" t="s">
        <v>116</v>
      </c>
      <c r="G16" s="285"/>
      <c r="H16" s="286" t="s">
        <v>216</v>
      </c>
      <c r="I16" s="285"/>
      <c r="J16" s="286" t="s">
        <v>347</v>
      </c>
      <c r="K16" s="287"/>
      <c r="L16" s="43"/>
      <c r="M16" s="43"/>
      <c r="N16" s="43"/>
      <c r="O16" s="43"/>
      <c r="R16" s="43"/>
      <c r="S16" s="43"/>
      <c r="T16" s="43"/>
      <c r="U16" s="43"/>
      <c r="V16" s="43"/>
      <c r="X16" s="43"/>
      <c r="Y16" s="43"/>
      <c r="AE16" s="43"/>
      <c r="AG16" s="43"/>
      <c r="AH16" s="43"/>
      <c r="AI16" s="43"/>
      <c r="AJ16" s="43"/>
      <c r="AK16" s="43"/>
      <c r="AL16" s="43"/>
    </row>
    <row r="17" spans="2:101" ht="32.25" customHeight="1" thickBot="1">
      <c r="B17" s="308" t="str">
        <f>IF(COUNTIF($AR$25:$AR$74,B16)=0,"",COUNTIF($AR$25:$AR$74,B16))</f>
        <v/>
      </c>
      <c r="C17" s="309"/>
      <c r="D17" s="310"/>
      <c r="E17" s="311"/>
      <c r="F17" s="310" t="str">
        <f>IF(COUNTIF($AR$25:$AR$74,F16)=0,"",COUNTIF($AR$25:$AR$74,F16))</f>
        <v/>
      </c>
      <c r="G17" s="311"/>
      <c r="H17" s="310" t="str">
        <f>IF(COUNTIF($AR$25:$AR$74,H16)=0,"",COUNTIF($AR$25:$AR$74,H16))</f>
        <v/>
      </c>
      <c r="I17" s="311"/>
      <c r="J17" s="310" t="str">
        <f>IF(COUNTIF($AR$25:$AR$74,J16)=0,"",COUNTIF($AR$25:$AR$74,J16))</f>
        <v/>
      </c>
      <c r="K17" s="311"/>
      <c r="L17" s="45"/>
      <c r="M17" s="45"/>
      <c r="N17" s="45"/>
      <c r="O17" s="45"/>
      <c r="R17" s="45"/>
      <c r="S17" s="45"/>
      <c r="T17" s="45"/>
      <c r="U17" s="45"/>
      <c r="V17" s="45"/>
      <c r="X17" s="45"/>
      <c r="Y17" s="45"/>
      <c r="AE17" s="45"/>
      <c r="AG17" s="45"/>
      <c r="AH17" s="45"/>
      <c r="AI17" s="45"/>
      <c r="AJ17" s="45"/>
      <c r="AK17" s="45"/>
      <c r="AL17" s="45"/>
    </row>
    <row r="18" spans="2:101" ht="15" customHeight="1">
      <c r="B18" s="45"/>
      <c r="C18" s="9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S18" s="45"/>
      <c r="T18" s="45"/>
      <c r="U18" s="45"/>
      <c r="V18" s="45"/>
      <c r="W18" s="45"/>
      <c r="Y18" s="45"/>
      <c r="Z18" s="45"/>
      <c r="AF18" s="45"/>
      <c r="AH18" s="45"/>
      <c r="AI18" s="45"/>
      <c r="AJ18" s="45"/>
      <c r="AK18" s="45"/>
      <c r="AL18" s="45"/>
      <c r="AM18" s="45"/>
    </row>
    <row r="19" spans="2:101" ht="21" customHeight="1" thickBot="1">
      <c r="B19" s="186" t="s">
        <v>250</v>
      </c>
      <c r="C19" s="187"/>
      <c r="D19" s="98"/>
      <c r="E19" s="98"/>
      <c r="F19" s="98"/>
      <c r="G19" s="98"/>
      <c r="H19" s="98"/>
      <c r="I19" s="98"/>
      <c r="J19" s="97"/>
      <c r="K19" s="97"/>
      <c r="L19" s="97"/>
      <c r="M19" s="98"/>
      <c r="N19" s="98"/>
      <c r="O19" s="98"/>
      <c r="P19" s="98"/>
      <c r="Q19" s="99"/>
      <c r="R19" s="99"/>
      <c r="S19" s="98"/>
      <c r="T19" s="98"/>
      <c r="U19" s="98"/>
      <c r="V19" s="98"/>
      <c r="W19" s="98"/>
      <c r="X19" s="99"/>
      <c r="Y19" s="98"/>
      <c r="Z19" s="98"/>
      <c r="AA19" s="99"/>
      <c r="AB19" s="99"/>
      <c r="AC19" s="99"/>
      <c r="AD19" s="99"/>
      <c r="AE19" s="99"/>
      <c r="AF19" s="98"/>
      <c r="AG19" s="99"/>
      <c r="AH19" s="98"/>
      <c r="AI19" s="98"/>
      <c r="AJ19" s="98"/>
      <c r="AK19" s="98"/>
      <c r="AL19" s="98"/>
      <c r="AM19" s="98"/>
      <c r="AN19" s="99"/>
      <c r="AO19" s="99"/>
      <c r="AP19" s="99"/>
      <c r="AQ19" s="99"/>
      <c r="AR19" s="99"/>
      <c r="AS19" s="49" t="s">
        <v>75</v>
      </c>
    </row>
    <row r="20" spans="2:101" ht="26.25" customHeight="1" thickBot="1">
      <c r="B20" s="196"/>
      <c r="C20" s="197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9"/>
      <c r="Y20" s="199"/>
      <c r="Z20" s="199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200"/>
      <c r="AS20" s="318" t="s">
        <v>40</v>
      </c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8"/>
      <c r="BI20" s="338" t="s">
        <v>41</v>
      </c>
      <c r="BJ20" s="338"/>
      <c r="BK20" s="338"/>
      <c r="BL20" s="338"/>
      <c r="BM20" s="338"/>
      <c r="BN20" s="338"/>
      <c r="BO20" s="338"/>
      <c r="BP20" s="338"/>
      <c r="BQ20" s="338"/>
      <c r="BR20" s="338"/>
      <c r="BS20" s="338"/>
      <c r="BT20" s="338"/>
      <c r="BU20" s="338"/>
      <c r="BV20" s="338"/>
      <c r="BW20" s="338"/>
      <c r="BX20" s="338"/>
      <c r="BY20" s="338"/>
      <c r="BZ20" s="338"/>
      <c r="CA20" s="338"/>
    </row>
    <row r="21" spans="2:101" ht="26.25" customHeight="1">
      <c r="B21" s="330" t="s">
        <v>15</v>
      </c>
      <c r="C21" s="332" t="s">
        <v>331</v>
      </c>
      <c r="D21" s="334" t="s">
        <v>0</v>
      </c>
      <c r="E21" s="336" t="s">
        <v>1</v>
      </c>
      <c r="F21" s="312" t="s">
        <v>254</v>
      </c>
      <c r="G21" s="312" t="s">
        <v>334</v>
      </c>
      <c r="H21" s="312" t="s">
        <v>332</v>
      </c>
      <c r="I21" s="314" t="s">
        <v>27</v>
      </c>
      <c r="J21" s="315"/>
      <c r="K21" s="316" t="s">
        <v>32</v>
      </c>
      <c r="L21" s="317"/>
      <c r="M21" s="319" t="s">
        <v>108</v>
      </c>
      <c r="N21" s="320"/>
      <c r="O21" s="320"/>
      <c r="P21" s="321"/>
      <c r="Q21" s="316" t="s">
        <v>77</v>
      </c>
      <c r="R21" s="317"/>
      <c r="S21" s="319" t="s">
        <v>106</v>
      </c>
      <c r="T21" s="320"/>
      <c r="U21" s="320"/>
      <c r="V21" s="320"/>
      <c r="W21" s="321"/>
      <c r="X21" s="316" t="s">
        <v>30</v>
      </c>
      <c r="Y21" s="322"/>
      <c r="Z21" s="317"/>
      <c r="AA21" s="319" t="s">
        <v>107</v>
      </c>
      <c r="AB21" s="320"/>
      <c r="AC21" s="320"/>
      <c r="AD21" s="320"/>
      <c r="AE21" s="321"/>
      <c r="AF21" s="316" t="s">
        <v>36</v>
      </c>
      <c r="AG21" s="317"/>
      <c r="AH21" s="316" t="s">
        <v>31</v>
      </c>
      <c r="AI21" s="317"/>
      <c r="AJ21" s="354" t="s">
        <v>39</v>
      </c>
      <c r="AK21" s="355"/>
      <c r="AL21" s="316" t="s">
        <v>76</v>
      </c>
      <c r="AM21" s="322"/>
      <c r="AN21" s="316" t="s">
        <v>34</v>
      </c>
      <c r="AO21" s="317"/>
      <c r="AP21" s="339" t="s">
        <v>212</v>
      </c>
      <c r="AQ21" s="339" t="s">
        <v>213</v>
      </c>
      <c r="AR21" s="341" t="s">
        <v>214</v>
      </c>
      <c r="AS21" s="323" t="s">
        <v>255</v>
      </c>
      <c r="AT21" s="324"/>
      <c r="AU21" s="325"/>
      <c r="AV21" s="326" t="s">
        <v>42</v>
      </c>
      <c r="AW21" s="327"/>
      <c r="AX21" s="324" t="s">
        <v>43</v>
      </c>
      <c r="AY21" s="324"/>
      <c r="AZ21" s="325"/>
      <c r="BA21" s="328" t="s">
        <v>199</v>
      </c>
      <c r="BB21" s="328" t="s">
        <v>200</v>
      </c>
      <c r="BC21" s="328" t="s">
        <v>201</v>
      </c>
      <c r="BD21" s="328" t="s">
        <v>44</v>
      </c>
      <c r="BE21" s="328" t="s">
        <v>45</v>
      </c>
      <c r="BF21" s="347" t="s">
        <v>46</v>
      </c>
      <c r="BG21" s="347"/>
      <c r="BH21" s="348"/>
      <c r="BI21" s="350" t="s">
        <v>47</v>
      </c>
      <c r="BJ21" s="351"/>
      <c r="BK21" s="343" t="s">
        <v>48</v>
      </c>
      <c r="BL21" s="351"/>
      <c r="BM21" s="343" t="s">
        <v>49</v>
      </c>
      <c r="BN21" s="351"/>
      <c r="BO21" s="343" t="s">
        <v>50</v>
      </c>
      <c r="BP21" s="351"/>
      <c r="BQ21" s="343" t="s">
        <v>51</v>
      </c>
      <c r="BR21" s="351"/>
      <c r="BS21" s="100" t="s">
        <v>52</v>
      </c>
      <c r="BT21" s="343" t="s">
        <v>53</v>
      </c>
      <c r="BU21" s="351"/>
      <c r="BV21" s="352" t="s">
        <v>54</v>
      </c>
      <c r="BW21" s="353"/>
      <c r="BX21" s="343" t="s">
        <v>55</v>
      </c>
      <c r="BY21" s="344"/>
      <c r="BZ21" s="344"/>
      <c r="CA21" s="345"/>
      <c r="CB21" s="211"/>
      <c r="CD21" s="38" t="s">
        <v>16</v>
      </c>
    </row>
    <row r="22" spans="2:101" ht="37.5" customHeight="1" thickBot="1">
      <c r="B22" s="331"/>
      <c r="C22" s="333"/>
      <c r="D22" s="335"/>
      <c r="E22" s="313"/>
      <c r="F22" s="337"/>
      <c r="G22" s="313"/>
      <c r="H22" s="313"/>
      <c r="I22" s="249" t="s">
        <v>28</v>
      </c>
      <c r="J22" s="201" t="s">
        <v>29</v>
      </c>
      <c r="K22" s="202" t="s">
        <v>33</v>
      </c>
      <c r="L22" s="203" t="s">
        <v>335</v>
      </c>
      <c r="M22" s="204" t="s">
        <v>109</v>
      </c>
      <c r="N22" s="205" t="s">
        <v>110</v>
      </c>
      <c r="O22" s="205" t="s">
        <v>111</v>
      </c>
      <c r="P22" s="206" t="s">
        <v>112</v>
      </c>
      <c r="Q22" s="207" t="s">
        <v>24</v>
      </c>
      <c r="R22" s="203" t="s">
        <v>210</v>
      </c>
      <c r="S22" s="204" t="s">
        <v>109</v>
      </c>
      <c r="T22" s="205" t="s">
        <v>110</v>
      </c>
      <c r="U22" s="205" t="s">
        <v>111</v>
      </c>
      <c r="V22" s="205" t="s">
        <v>112</v>
      </c>
      <c r="W22" s="208" t="s">
        <v>113</v>
      </c>
      <c r="X22" s="209" t="s">
        <v>26</v>
      </c>
      <c r="Y22" s="203" t="s">
        <v>210</v>
      </c>
      <c r="Z22" s="210" t="s">
        <v>193</v>
      </c>
      <c r="AA22" s="204" t="s">
        <v>109</v>
      </c>
      <c r="AB22" s="205" t="s">
        <v>110</v>
      </c>
      <c r="AC22" s="205" t="s">
        <v>111</v>
      </c>
      <c r="AD22" s="205" t="s">
        <v>112</v>
      </c>
      <c r="AE22" s="208" t="s">
        <v>113</v>
      </c>
      <c r="AF22" s="207" t="s">
        <v>26</v>
      </c>
      <c r="AG22" s="203" t="s">
        <v>210</v>
      </c>
      <c r="AH22" s="207" t="s">
        <v>25</v>
      </c>
      <c r="AI22" s="203" t="s">
        <v>210</v>
      </c>
      <c r="AJ22" s="202" t="s">
        <v>25</v>
      </c>
      <c r="AK22" s="203" t="s">
        <v>210</v>
      </c>
      <c r="AL22" s="207" t="s">
        <v>24</v>
      </c>
      <c r="AM22" s="203" t="s">
        <v>210</v>
      </c>
      <c r="AN22" s="207" t="s">
        <v>25</v>
      </c>
      <c r="AO22" s="203" t="s">
        <v>211</v>
      </c>
      <c r="AP22" s="340"/>
      <c r="AQ22" s="340"/>
      <c r="AR22" s="342"/>
      <c r="AS22" s="188" t="s">
        <v>56</v>
      </c>
      <c r="AT22" s="189" t="s">
        <v>57</v>
      </c>
      <c r="AU22" s="189" t="s">
        <v>58</v>
      </c>
      <c r="AV22" s="248" t="s">
        <v>59</v>
      </c>
      <c r="AW22" s="248" t="s">
        <v>197</v>
      </c>
      <c r="AX22" s="248" t="s">
        <v>60</v>
      </c>
      <c r="AY22" s="248" t="s">
        <v>198</v>
      </c>
      <c r="AZ22" s="248" t="s">
        <v>215</v>
      </c>
      <c r="BA22" s="329"/>
      <c r="BB22" s="329"/>
      <c r="BC22" s="329"/>
      <c r="BD22" s="329"/>
      <c r="BE22" s="346"/>
      <c r="BF22" s="346"/>
      <c r="BG22" s="346"/>
      <c r="BH22" s="349"/>
      <c r="BI22" s="192" t="s">
        <v>61</v>
      </c>
      <c r="BJ22" s="193" t="s">
        <v>62</v>
      </c>
      <c r="BK22" s="193" t="s">
        <v>63</v>
      </c>
      <c r="BL22" s="193" t="s">
        <v>64</v>
      </c>
      <c r="BM22" s="193" t="s">
        <v>63</v>
      </c>
      <c r="BN22" s="193" t="s">
        <v>64</v>
      </c>
      <c r="BO22" s="193" t="s">
        <v>65</v>
      </c>
      <c r="BP22" s="193" t="s">
        <v>66</v>
      </c>
      <c r="BQ22" s="193" t="s">
        <v>67</v>
      </c>
      <c r="BR22" s="193" t="s">
        <v>68</v>
      </c>
      <c r="BS22" s="193" t="s">
        <v>69</v>
      </c>
      <c r="BT22" s="193" t="s">
        <v>70</v>
      </c>
      <c r="BU22" s="193" t="s">
        <v>71</v>
      </c>
      <c r="BV22" s="193" t="s">
        <v>140</v>
      </c>
      <c r="BW22" s="193" t="s">
        <v>73</v>
      </c>
      <c r="BX22" s="193" t="s">
        <v>72</v>
      </c>
      <c r="BY22" s="193" t="s">
        <v>73</v>
      </c>
      <c r="BZ22" s="194" t="s">
        <v>141</v>
      </c>
      <c r="CA22" s="195" t="s">
        <v>142</v>
      </c>
      <c r="CB22" s="211"/>
      <c r="CD22" s="51" t="s">
        <v>15</v>
      </c>
      <c r="CE22" s="52" t="s">
        <v>20</v>
      </c>
      <c r="CF22" s="52" t="s">
        <v>17</v>
      </c>
      <c r="CG22" s="53" t="s">
        <v>18</v>
      </c>
      <c r="CH22" s="52" t="s">
        <v>82</v>
      </c>
      <c r="CI22" s="53" t="s">
        <v>83</v>
      </c>
      <c r="CJ22" s="52" t="s">
        <v>84</v>
      </c>
      <c r="CK22" s="53" t="s">
        <v>85</v>
      </c>
      <c r="CL22" s="52" t="s">
        <v>86</v>
      </c>
      <c r="CM22" s="53" t="s">
        <v>87</v>
      </c>
      <c r="CN22" s="52" t="s">
        <v>88</v>
      </c>
      <c r="CO22" s="53" t="s">
        <v>89</v>
      </c>
      <c r="CP22" s="52" t="s">
        <v>90</v>
      </c>
      <c r="CQ22" s="53" t="s">
        <v>91</v>
      </c>
      <c r="CR22" s="52" t="s">
        <v>92</v>
      </c>
      <c r="CS22" s="53" t="s">
        <v>93</v>
      </c>
      <c r="CT22" s="52" t="s">
        <v>94</v>
      </c>
      <c r="CU22" s="53" t="s">
        <v>95</v>
      </c>
      <c r="CV22" s="54" t="s">
        <v>19</v>
      </c>
      <c r="CW22" s="246" t="s">
        <v>339</v>
      </c>
    </row>
    <row r="23" spans="2:101" ht="15" customHeight="1">
      <c r="B23" s="190" t="s">
        <v>209</v>
      </c>
      <c r="C23" s="413">
        <v>44821</v>
      </c>
      <c r="D23" s="414" t="s">
        <v>217</v>
      </c>
      <c r="E23" s="415" t="s">
        <v>192</v>
      </c>
      <c r="F23" s="416">
        <v>40503</v>
      </c>
      <c r="G23" s="236" t="str">
        <f t="shared" ref="G23:G74" si="0">IF(H23="","",IF(H23&gt;=14,"中3～",VLOOKUP(H23,学年変換表,2,FALSE)))</f>
        <v>小6</v>
      </c>
      <c r="H23" s="65">
        <f>IF(F23="","",DATEDIF(F23,DATE(YEAR(EDATE(C23,-3)),4,1),"y"))</f>
        <v>11</v>
      </c>
      <c r="I23" s="415">
        <v>130</v>
      </c>
      <c r="J23" s="421">
        <v>30</v>
      </c>
      <c r="K23" s="422">
        <v>9.9</v>
      </c>
      <c r="L23" s="66">
        <f ca="1">IF(D23="","",IF(K23="","",CHOOSE(MATCH(CW23,IF(E23="男",INDIRECT(CL23),IF(E23="女",INDIRECT(CM23),"")),1),10,9,8,7,6,5,4,3,2,1)))</f>
        <v>2</v>
      </c>
      <c r="M23" s="425" t="s">
        <v>114</v>
      </c>
      <c r="N23" s="426" t="s">
        <v>115</v>
      </c>
      <c r="O23" s="415" t="s">
        <v>115</v>
      </c>
      <c r="P23" s="415" t="s">
        <v>115</v>
      </c>
      <c r="Q23" s="427">
        <v>150</v>
      </c>
      <c r="R23" s="67">
        <f ca="1">IF(D23="","",IF(Q23="","",CHOOSE(MATCH(Q23,IF(E23="男",INDIRECT(CF23),IF(E23="女",INDIRECT(CG23),"")),1),1,2,3,4,5,6,7,8,9,10)))</f>
        <v>1</v>
      </c>
      <c r="S23" s="425" t="s">
        <v>114</v>
      </c>
      <c r="T23" s="415" t="s">
        <v>115</v>
      </c>
      <c r="U23" s="415" t="s">
        <v>115</v>
      </c>
      <c r="V23" s="415" t="s">
        <v>115</v>
      </c>
      <c r="W23" s="415" t="s">
        <v>115</v>
      </c>
      <c r="X23" s="422">
        <v>25</v>
      </c>
      <c r="Y23" s="116">
        <f ca="1">IF(D23="","",IF(X23="","",CHOOSE(MATCH(X23,IF(E23="男",INDIRECT(CJ23),IF(E23="女",INDIRECT(CK23),"")),1),1,2,3,4,5,6,7,8,9,10)))</f>
        <v>5</v>
      </c>
      <c r="Z23" s="434" t="s">
        <v>194</v>
      </c>
      <c r="AA23" s="425" t="s">
        <v>122</v>
      </c>
      <c r="AB23" s="415" t="s">
        <v>115</v>
      </c>
      <c r="AC23" s="415" t="s">
        <v>115</v>
      </c>
      <c r="AD23" s="415" t="s">
        <v>115</v>
      </c>
      <c r="AE23" s="415" t="s">
        <v>115</v>
      </c>
      <c r="AF23" s="427">
        <v>35</v>
      </c>
      <c r="AG23" s="67">
        <f ca="1">IF(D23="","",IF(AF23="","",CHOOSE(MATCH(AF23,IF(E23="男",INDIRECT(CN23),IF(E23="女",INDIRECT(CO23),"")),1),1,2,3,4,5,6,7,8,9,10)))</f>
        <v>3</v>
      </c>
      <c r="AH23" s="427">
        <v>24</v>
      </c>
      <c r="AI23" s="67">
        <f ca="1">IF(D23="","",IF(AH23="","",CHOOSE(MATCH(AH23,IF(E23="男",INDIRECT(CP23),IF(E23="女",INDIRECT(CQ23),"")),1),1,2,3,4,5,6,7,8,9,10)))</f>
        <v>6</v>
      </c>
      <c r="AJ23" s="191"/>
      <c r="AK23" s="65" t="str">
        <f ca="1">IF(D23="","",IF(AJ23="","",CHOOSE(MATCH(AJ23,IF(E23="男",INDIRECT(CR23),IF(E23="女",INDIRECT(CS23),"")),1),1,2,3,4,5,6,7,8,9,10)))</f>
        <v/>
      </c>
      <c r="AL23" s="427">
        <v>360</v>
      </c>
      <c r="AM23" s="67">
        <f ca="1">IF(D23="","",IF(AL23="","",CHOOSE(MATCH(AL23,IF(E23="男",INDIRECT(CH23),IF(E23="女",INDIRECT(CI23),"")),1),1,2,3,4,5,6,7,8,9,10)))</f>
        <v>1</v>
      </c>
      <c r="AN23" s="427">
        <v>65</v>
      </c>
      <c r="AO23" s="67">
        <f ca="1">IF(D23="","",IF(AN23="","",CHOOSE(MATCH(AN23,IF(E23="男",INDIRECT(CT23),IF(E23="女",INDIRECT(CU23),"")),1),1,2,3,4,5,6,7,8,9,10)))</f>
        <v>5</v>
      </c>
      <c r="AP23" s="117">
        <f>IF(D23="","",IF(AH23&gt;=1,COUNT(K23,Q23,X23,AF23,AH23,AL23,AN23),COUNT(K23,Q23,X23,AF23,AJ23,AL23,AN23)))</f>
        <v>7</v>
      </c>
      <c r="AQ23" s="117">
        <f ca="1">IF(D23="","",IF(AH23&gt;=1,SUM(L23,R23,Y23,AG23,AI23,AM23,AO23),SUM(L23,R23,Y23,AG23,AK23,AM23,AO23)))</f>
        <v>23</v>
      </c>
      <c r="AR23" s="117" t="str">
        <f ca="1">IF(AP23=7,VLOOKUP(AQ23,設定!$A$2:$B$6,2,1),"---")</f>
        <v>4級</v>
      </c>
      <c r="AS23" s="437" t="s">
        <v>202</v>
      </c>
      <c r="AT23" s="438"/>
      <c r="AU23" s="438"/>
      <c r="AV23" s="439" t="s">
        <v>124</v>
      </c>
      <c r="AW23" s="440">
        <v>3</v>
      </c>
      <c r="AX23" s="439">
        <v>4</v>
      </c>
      <c r="AY23" s="441">
        <v>4</v>
      </c>
      <c r="AZ23" s="118">
        <f>IF(AY23="","",AY23/AX23)</f>
        <v>1</v>
      </c>
      <c r="BA23" s="439" t="s">
        <v>127</v>
      </c>
      <c r="BB23" s="439" t="s">
        <v>127</v>
      </c>
      <c r="BC23" s="439" t="s">
        <v>127</v>
      </c>
      <c r="BD23" s="439" t="s">
        <v>128</v>
      </c>
      <c r="BE23" s="439" t="s">
        <v>126</v>
      </c>
      <c r="BF23" s="439" t="s">
        <v>203</v>
      </c>
      <c r="BG23" s="439"/>
      <c r="BH23" s="452"/>
      <c r="BI23" s="453" t="s">
        <v>115</v>
      </c>
      <c r="BJ23" s="439" t="s">
        <v>115</v>
      </c>
      <c r="BK23" s="439" t="s">
        <v>129</v>
      </c>
      <c r="BL23" s="439" t="s">
        <v>115</v>
      </c>
      <c r="BM23" s="439" t="s">
        <v>115</v>
      </c>
      <c r="BN23" s="439" t="s">
        <v>115</v>
      </c>
      <c r="BO23" s="454" t="s">
        <v>115</v>
      </c>
      <c r="BP23" s="454" t="s">
        <v>115</v>
      </c>
      <c r="BQ23" s="454" t="s">
        <v>115</v>
      </c>
      <c r="BR23" s="454" t="s">
        <v>115</v>
      </c>
      <c r="BS23" s="454" t="s">
        <v>115</v>
      </c>
      <c r="BT23" s="454" t="s">
        <v>115</v>
      </c>
      <c r="BU23" s="454" t="s">
        <v>115</v>
      </c>
      <c r="BV23" s="454" t="s">
        <v>115</v>
      </c>
      <c r="BW23" s="454" t="s">
        <v>115</v>
      </c>
      <c r="BX23" s="454" t="s">
        <v>115</v>
      </c>
      <c r="BY23" s="454" t="s">
        <v>115</v>
      </c>
      <c r="BZ23" s="454" t="s">
        <v>115</v>
      </c>
      <c r="CA23" s="455" t="s">
        <v>115</v>
      </c>
      <c r="CB23" s="37"/>
      <c r="CD23" s="61" t="s">
        <v>342</v>
      </c>
      <c r="CE23" s="60" t="str">
        <f t="shared" ref="CE23:CE74" si="1">IF(G23="","",VLOOKUP(G23,学年→文字変換表,2))</f>
        <v>F</v>
      </c>
      <c r="CF23" s="60" t="str">
        <f>"立得点表!"&amp;$CE23&amp;"3:"&amp;$CE23&amp;"12"</f>
        <v>立得点表!F3:F12</v>
      </c>
      <c r="CG23" s="62" t="str">
        <f>"立得点表!"&amp;$CE23&amp;"16:"&amp;$CE23&amp;"25"</f>
        <v>立得点表!F16:F25</v>
      </c>
      <c r="CH23" s="60" t="str">
        <f>"立3段得点表!"&amp;$CE23&amp;"3:"&amp;$CE23&amp;"12"</f>
        <v>立3段得点表!F3:F12</v>
      </c>
      <c r="CI23" s="62" t="str">
        <f>"立3段得点表!"&amp;$CE23&amp;"16:"&amp;$CE23&amp;"25"</f>
        <v>立3段得点表!F16:F25</v>
      </c>
      <c r="CJ23" s="60" t="str">
        <f>"ボール得点表!"&amp;$CE23&amp;"3:"&amp;$CE23&amp;"12"</f>
        <v>ボール得点表!F3:F12</v>
      </c>
      <c r="CK23" s="62" t="str">
        <f>"ボール得点表!"&amp;$CE23&amp;"16:"&amp;$CE23&amp;"25"</f>
        <v>ボール得点表!F16:F25</v>
      </c>
      <c r="CL23" s="60" t="str">
        <f>"50m得点表!"&amp;$CE23&amp;"3:"&amp;$CE23&amp;"12"</f>
        <v>50m得点表!F3:F12</v>
      </c>
      <c r="CM23" s="62" t="str">
        <f>"50m得点表!"&amp;$CE23&amp;"16:"&amp;$CE23&amp;"25"</f>
        <v>50m得点表!F16:F25</v>
      </c>
      <c r="CN23" s="60" t="str">
        <f>"往得点表!"&amp;$CE23&amp;"3:"&amp;$CE23&amp;"12"</f>
        <v>往得点表!F3:F12</v>
      </c>
      <c r="CO23" s="62" t="str">
        <f>"往得点表!"&amp;$CE23&amp;"16:"&amp;$CE23&amp;"25"</f>
        <v>往得点表!F16:F25</v>
      </c>
      <c r="CP23" s="60" t="str">
        <f>"腕得点表!"&amp;$CE23&amp;"3:"&amp;$CE23&amp;"12"</f>
        <v>腕得点表!F3:F12</v>
      </c>
      <c r="CQ23" s="62" t="str">
        <f>"腕得点表!"&amp;$CE23&amp;"16:"&amp;$CE23&amp;"25"</f>
        <v>腕得点表!F16:F25</v>
      </c>
      <c r="CR23" s="60" t="str">
        <f>"腕膝得点表!"&amp;$CE23&amp;"3:"&amp;$CE23&amp;"4"</f>
        <v>腕膝得点表!F3:F4</v>
      </c>
      <c r="CS23" s="62" t="str">
        <f>"腕膝得点表!"&amp;$CE23&amp;"8:"&amp;$CE23&amp;"9"</f>
        <v>腕膝得点表!F8:F9</v>
      </c>
      <c r="CT23" s="60" t="str">
        <f>"20mシャトルラン得点表!"&amp;$CE23&amp;"3:"&amp;$CE23&amp;"12"</f>
        <v>20mシャトルラン得点表!F3:F12</v>
      </c>
      <c r="CU23" s="62" t="str">
        <f>"20mシャトルラン得点表!"&amp;$CE23&amp;"16:"&amp;$CE23&amp;"25"</f>
        <v>20mシャトルラン得点表!F16:F25</v>
      </c>
      <c r="CV23" s="63" t="b">
        <f t="shared" ref="CV23:CV74" si="2">OR(AND(H23&lt;=7,H23&lt;&gt;""),AND(H23&gt;=50,H23&lt;&gt;""))</f>
        <v>0</v>
      </c>
      <c r="CW23" s="38">
        <f>ROUNDUP(K23,1)</f>
        <v>9.9</v>
      </c>
    </row>
    <row r="24" spans="2:101">
      <c r="B24" s="107" t="s">
        <v>209</v>
      </c>
      <c r="C24" s="417">
        <v>44821</v>
      </c>
      <c r="D24" s="418" t="s">
        <v>218</v>
      </c>
      <c r="E24" s="419" t="s">
        <v>195</v>
      </c>
      <c r="F24" s="420">
        <v>40138</v>
      </c>
      <c r="G24" s="237" t="str">
        <f t="shared" si="0"/>
        <v>中1</v>
      </c>
      <c r="H24" s="108">
        <f t="shared" ref="H24:H74" si="3">IF(F24="","",DATEDIF(F24,DATE(YEAR(EDATE(C24,-3)),4,1),"y"))</f>
        <v>12</v>
      </c>
      <c r="I24" s="419">
        <v>140</v>
      </c>
      <c r="J24" s="423">
        <v>35</v>
      </c>
      <c r="K24" s="424">
        <v>7.9</v>
      </c>
      <c r="L24" s="110">
        <f t="shared" ref="L24:L74" ca="1" si="4">IF(D24="","",IF(K24="","",CHOOSE(MATCH(CW24,IF(E24="男",INDIRECT(CL24),IF(E24="女",INDIRECT(CM24),"")),1),10,9,8,7,6,5,4,3,2,1)))</f>
        <v>8</v>
      </c>
      <c r="M24" s="428" t="s">
        <v>114</v>
      </c>
      <c r="N24" s="419" t="s">
        <v>115</v>
      </c>
      <c r="O24" s="429" t="s">
        <v>324</v>
      </c>
      <c r="P24" s="419" t="s">
        <v>115</v>
      </c>
      <c r="Q24" s="430">
        <v>180</v>
      </c>
      <c r="R24" s="111">
        <f t="shared" ref="R24:R74" ca="1" si="5">IF(D24="","",IF(Q24="","",CHOOSE(MATCH(Q24,IF(E24="男",INDIRECT(CF24),IF(E24="女",INDIRECT(CG24),"")),1),1,2,3,4,5,6,7,8,9,10)))</f>
        <v>6</v>
      </c>
      <c r="S24" s="433" t="s">
        <v>114</v>
      </c>
      <c r="T24" s="419" t="s">
        <v>115</v>
      </c>
      <c r="U24" s="419" t="s">
        <v>115</v>
      </c>
      <c r="V24" s="419" t="s">
        <v>115</v>
      </c>
      <c r="W24" s="419" t="s">
        <v>115</v>
      </c>
      <c r="X24" s="424">
        <v>25</v>
      </c>
      <c r="Y24" s="112">
        <f t="shared" ref="Y24:Y74" ca="1" si="6">IF(D24="","",IF(X24="","",CHOOSE(MATCH(X24,IF(E24="男",INDIRECT(CJ24),IF(E24="女",INDIRECT(CK24),"")),1),1,2,3,4,5,6,7,8,9,10)))</f>
        <v>10</v>
      </c>
      <c r="Z24" s="435" t="s">
        <v>196</v>
      </c>
      <c r="AA24" s="433" t="s">
        <v>114</v>
      </c>
      <c r="AB24" s="419" t="s">
        <v>115</v>
      </c>
      <c r="AC24" s="419" t="s">
        <v>115</v>
      </c>
      <c r="AD24" s="419" t="s">
        <v>115</v>
      </c>
      <c r="AE24" s="419" t="s">
        <v>115</v>
      </c>
      <c r="AF24" s="430">
        <v>50</v>
      </c>
      <c r="AG24" s="111">
        <f t="shared" ref="AG24:AG74" ca="1" si="7">IF(D24="","",IF(AF24="","",CHOOSE(MATCH(AF24,IF(E24="男",INDIRECT(CN24),IF(E24="女",INDIRECT(CO24),"")),1),1,2,3,4,5,6,7,8,9,10)))</f>
        <v>10</v>
      </c>
      <c r="AH24" s="430">
        <v>35</v>
      </c>
      <c r="AI24" s="111">
        <f t="shared" ref="AI24:AI74" ca="1" si="8">IF(D24="","",IF(AH24="","",CHOOSE(MATCH(AH24,IF(E24="男",INDIRECT(CP24),IF(E24="女",INDIRECT(CQ24),"")),1),1,2,3,4,5,6,7,8,9,10)))</f>
        <v>8</v>
      </c>
      <c r="AJ24" s="109"/>
      <c r="AK24" s="108" t="str">
        <f t="shared" ref="AK24:AK74" ca="1" si="9">IF(D24="","",IF(AJ24="","",CHOOSE(MATCH(AJ24,IF(E24="男",INDIRECT(CR24),IF(E24="女",INDIRECT(CS24),"")),1),1,2,3,4,5,6,7,8,9,10)))</f>
        <v/>
      </c>
      <c r="AL24" s="430">
        <v>500</v>
      </c>
      <c r="AM24" s="111">
        <f t="shared" ref="AM24:AM74" ca="1" si="10">IF(D24="","",IF(AL24="","",CHOOSE(MATCH(AL24,IF(E24="男",INDIRECT(CH24),IF(E24="女",INDIRECT(CI24),"")),1),1,2,3,4,5,6,7,8,9,10)))</f>
        <v>5</v>
      </c>
      <c r="AN24" s="430">
        <v>70</v>
      </c>
      <c r="AO24" s="111">
        <f t="shared" ref="AO24:AO74" ca="1" si="11">IF(D24="","",IF(AN24="","",CHOOSE(MATCH(AN24,IF(E24="男",INDIRECT(CT24),IF(E24="女",INDIRECT(CU24),"")),1),1,2,3,4,5,6,7,8,9,10)))</f>
        <v>6</v>
      </c>
      <c r="AP24" s="113">
        <f>IF(D24="","",IF(AH24&gt;=1,COUNT(K24,Q24,X24,AF24,AH24,AL24,AN24),COUNT(K24,Q24,X24,AF24,AJ24,AL24,AN24)))</f>
        <v>7</v>
      </c>
      <c r="AQ24" s="113">
        <f ca="1">IF(D24="","",IF(AH24&gt;=1,SUM(L24,R24,Y24,AG24,AI24,AM24,AO24),SUM(L24,R24,Y24,AG24,AK24,AM24,AO24)))</f>
        <v>53</v>
      </c>
      <c r="AR24" s="113" t="str">
        <f ca="1">IF(AP24=7,VLOOKUP(AQ24,設定!$A$2:$B$6,2,1),"---")</f>
        <v>2級</v>
      </c>
      <c r="AS24" s="442" t="s">
        <v>298</v>
      </c>
      <c r="AT24" s="443"/>
      <c r="AU24" s="443"/>
      <c r="AV24" s="444" t="s">
        <v>125</v>
      </c>
      <c r="AW24" s="445">
        <v>8.5</v>
      </c>
      <c r="AX24" s="444">
        <v>5</v>
      </c>
      <c r="AY24" s="446">
        <v>10</v>
      </c>
      <c r="AZ24" s="114">
        <f t="shared" ref="AZ24:AZ74" si="12">IF(AY24="","",AY24/AX24)</f>
        <v>2</v>
      </c>
      <c r="BA24" s="444" t="s">
        <v>127</v>
      </c>
      <c r="BB24" s="444" t="s">
        <v>127</v>
      </c>
      <c r="BC24" s="444" t="s">
        <v>127</v>
      </c>
      <c r="BD24" s="444" t="s">
        <v>128</v>
      </c>
      <c r="BE24" s="444" t="s">
        <v>128</v>
      </c>
      <c r="BF24" s="444" t="s">
        <v>204</v>
      </c>
      <c r="BG24" s="444"/>
      <c r="BH24" s="456"/>
      <c r="BI24" s="457" t="s">
        <v>115</v>
      </c>
      <c r="BJ24" s="444" t="s">
        <v>129</v>
      </c>
      <c r="BK24" s="444" t="s">
        <v>115</v>
      </c>
      <c r="BL24" s="444" t="s">
        <v>129</v>
      </c>
      <c r="BM24" s="444" t="s">
        <v>115</v>
      </c>
      <c r="BN24" s="458" t="s">
        <v>115</v>
      </c>
      <c r="BO24" s="459" t="s">
        <v>115</v>
      </c>
      <c r="BP24" s="444" t="s">
        <v>115</v>
      </c>
      <c r="BQ24" s="444" t="s">
        <v>115</v>
      </c>
      <c r="BR24" s="444" t="s">
        <v>115</v>
      </c>
      <c r="BS24" s="444" t="s">
        <v>115</v>
      </c>
      <c r="BT24" s="444" t="s">
        <v>115</v>
      </c>
      <c r="BU24" s="444" t="s">
        <v>115</v>
      </c>
      <c r="BV24" s="444" t="s">
        <v>123</v>
      </c>
      <c r="BW24" s="444" t="s">
        <v>115</v>
      </c>
      <c r="BX24" s="444" t="s">
        <v>115</v>
      </c>
      <c r="BY24" s="444" t="s">
        <v>115</v>
      </c>
      <c r="BZ24" s="444" t="s">
        <v>115</v>
      </c>
      <c r="CA24" s="460" t="s">
        <v>115</v>
      </c>
      <c r="CB24" s="37"/>
      <c r="CD24" s="61" t="s">
        <v>342</v>
      </c>
      <c r="CE24" s="60" t="str">
        <f t="shared" si="1"/>
        <v>G</v>
      </c>
      <c r="CF24" s="60" t="str">
        <f t="shared" ref="CF24:CF74" si="13">"立得点表!"&amp;$CE24&amp;"3:"&amp;$CE24&amp;"12"</f>
        <v>立得点表!G3:G12</v>
      </c>
      <c r="CG24" s="62" t="str">
        <f t="shared" ref="CG24:CG74" si="14">"立得点表!"&amp;$CE24&amp;"16:"&amp;$CE24&amp;"25"</f>
        <v>立得点表!G16:G25</v>
      </c>
      <c r="CH24" s="60" t="str">
        <f t="shared" ref="CH24:CH74" si="15">"立3段得点表!"&amp;$CE24&amp;"3:"&amp;$CE24&amp;"12"</f>
        <v>立3段得点表!G3:G12</v>
      </c>
      <c r="CI24" s="62" t="str">
        <f t="shared" ref="CI24:CI74" si="16">"立3段得点表!"&amp;$CE24&amp;"16:"&amp;$CE24&amp;"25"</f>
        <v>立3段得点表!G16:G25</v>
      </c>
      <c r="CJ24" s="60" t="str">
        <f t="shared" ref="CJ24:CJ74" si="17">"ボール得点表!"&amp;$CE24&amp;"3:"&amp;$CE24&amp;"12"</f>
        <v>ボール得点表!G3:G12</v>
      </c>
      <c r="CK24" s="62" t="str">
        <f t="shared" ref="CK24:CK74" si="18">"ボール得点表!"&amp;$CE24&amp;"16:"&amp;$CE24&amp;"25"</f>
        <v>ボール得点表!G16:G25</v>
      </c>
      <c r="CL24" s="60" t="str">
        <f>"50m得点表!"&amp;$CE24&amp;"3:"&amp;$CE24&amp;"12"</f>
        <v>50m得点表!G3:G12</v>
      </c>
      <c r="CM24" s="62" t="str">
        <f t="shared" ref="CM24:CM74" si="19">"50m得点表!"&amp;$CE24&amp;"16:"&amp;$CE24&amp;"25"</f>
        <v>50m得点表!G16:G25</v>
      </c>
      <c r="CN24" s="60" t="str">
        <f t="shared" ref="CN24:CN74" si="20">"往得点表!"&amp;$CE24&amp;"3:"&amp;$CE24&amp;"12"</f>
        <v>往得点表!G3:G12</v>
      </c>
      <c r="CO24" s="62" t="str">
        <f t="shared" ref="CO24:CO74" si="21">"往得点表!"&amp;$CE24&amp;"16:"&amp;$CE24&amp;"25"</f>
        <v>往得点表!G16:G25</v>
      </c>
      <c r="CP24" s="60" t="str">
        <f t="shared" ref="CP24:CP74" si="22">"腕得点表!"&amp;$CE24&amp;"3:"&amp;$CE24&amp;"12"</f>
        <v>腕得点表!G3:G12</v>
      </c>
      <c r="CQ24" s="62" t="str">
        <f t="shared" ref="CQ24:CQ74" si="23">"腕得点表!"&amp;$CE24&amp;"16:"&amp;$CE24&amp;"25"</f>
        <v>腕得点表!G16:G25</v>
      </c>
      <c r="CR24" s="60" t="str">
        <f t="shared" ref="CR24:CR74" si="24">"腕膝得点表!"&amp;$CE24&amp;"3:"&amp;$CE24&amp;"4"</f>
        <v>腕膝得点表!G3:G4</v>
      </c>
      <c r="CS24" s="62" t="str">
        <f t="shared" ref="CS24:CS74" si="25">"腕膝得点表!"&amp;$CE24&amp;"8:"&amp;$CE24&amp;"9"</f>
        <v>腕膝得点表!G8:G9</v>
      </c>
      <c r="CT24" s="60" t="str">
        <f t="shared" ref="CT24:CT74" si="26">"20mシャトルラン得点表!"&amp;$CE24&amp;"3:"&amp;$CE24&amp;"12"</f>
        <v>20mシャトルラン得点表!G3:G12</v>
      </c>
      <c r="CU24" s="62" t="str">
        <f t="shared" ref="CU24:CU74" si="27">"20mシャトルラン得点表!"&amp;$CE24&amp;"16:"&amp;$CE24&amp;"25"</f>
        <v>20mシャトルラン得点表!G16:G25</v>
      </c>
      <c r="CV24" s="63" t="b">
        <f t="shared" si="2"/>
        <v>0</v>
      </c>
      <c r="CW24" s="38">
        <f>ROUNDUP(K24,1)</f>
        <v>7.9</v>
      </c>
    </row>
    <row r="25" spans="2:101" ht="18" customHeight="1">
      <c r="B25" s="115">
        <v>1</v>
      </c>
      <c r="C25" s="407"/>
      <c r="D25" s="408"/>
      <c r="E25" s="409"/>
      <c r="F25" s="410"/>
      <c r="G25" s="238" t="str">
        <f t="shared" si="0"/>
        <v/>
      </c>
      <c r="H25" s="101" t="str">
        <f>IF(F25="","",DATEDIF(F25,DATE(YEAR(EDATE(C25,-3)),4,1),"y"))</f>
        <v/>
      </c>
      <c r="I25" s="409"/>
      <c r="J25" s="411"/>
      <c r="K25" s="412"/>
      <c r="L25" s="102" t="str">
        <f t="shared" ca="1" si="4"/>
        <v/>
      </c>
      <c r="M25" s="431"/>
      <c r="N25" s="409"/>
      <c r="O25" s="409"/>
      <c r="P25" s="409"/>
      <c r="Q25" s="432"/>
      <c r="R25" s="103" t="str">
        <f t="shared" ca="1" si="5"/>
        <v/>
      </c>
      <c r="S25" s="431"/>
      <c r="T25" s="409"/>
      <c r="U25" s="409"/>
      <c r="V25" s="409"/>
      <c r="W25" s="396"/>
      <c r="X25" s="412"/>
      <c r="Y25" s="104" t="str">
        <f t="shared" ca="1" si="6"/>
        <v/>
      </c>
      <c r="Z25" s="436"/>
      <c r="AA25" s="431"/>
      <c r="AB25" s="409"/>
      <c r="AC25" s="409"/>
      <c r="AD25" s="409"/>
      <c r="AE25" s="409"/>
      <c r="AF25" s="432"/>
      <c r="AG25" s="103" t="str">
        <f t="shared" ca="1" si="7"/>
        <v/>
      </c>
      <c r="AH25" s="432"/>
      <c r="AI25" s="103" t="str">
        <f t="shared" ca="1" si="8"/>
        <v/>
      </c>
      <c r="AJ25" s="144"/>
      <c r="AK25" s="101" t="str">
        <f t="shared" ca="1" si="9"/>
        <v/>
      </c>
      <c r="AL25" s="432"/>
      <c r="AM25" s="103" t="str">
        <f t="shared" ca="1" si="10"/>
        <v/>
      </c>
      <c r="AN25" s="432"/>
      <c r="AO25" s="103" t="str">
        <f t="shared" ca="1" si="11"/>
        <v/>
      </c>
      <c r="AP25" s="105" t="str">
        <f>IF(D25="","",IF(AH25&gt;=1,COUNT(K25,Q25,X25,AF25,AH25,AL25,AN25),COUNT(K25,Q25,X25,AF25,AJ25,AL25,AN25)))</f>
        <v/>
      </c>
      <c r="AQ25" s="105" t="str">
        <f>IF(D25="","",IF(AH25&gt;=1,SUM(L25,R25,Y25,AG25,AI25,AM25,AO25),SUM(L25,R25,Y25,AG25,AK25,AM25,AO25)))</f>
        <v/>
      </c>
      <c r="AR25" s="105" t="str">
        <f>IF(AP25=7,VLOOKUP(AQ25,設定!$A$2:$B$6,2,1),"---")</f>
        <v>---</v>
      </c>
      <c r="AS25" s="447"/>
      <c r="AT25" s="448"/>
      <c r="AU25" s="448"/>
      <c r="AV25" s="449" t="s">
        <v>341</v>
      </c>
      <c r="AW25" s="450"/>
      <c r="AX25" s="449"/>
      <c r="AY25" s="451"/>
      <c r="AZ25" s="106" t="str">
        <f t="shared" si="12"/>
        <v/>
      </c>
      <c r="BA25" s="449" t="s">
        <v>341</v>
      </c>
      <c r="BB25" s="449" t="s">
        <v>341</v>
      </c>
      <c r="BC25" s="449" t="s">
        <v>341</v>
      </c>
      <c r="BD25" s="449"/>
      <c r="BE25" s="449"/>
      <c r="BF25" s="449"/>
      <c r="BG25" s="449"/>
      <c r="BH25" s="461"/>
      <c r="BI25" s="462"/>
      <c r="BJ25" s="449"/>
      <c r="BK25" s="449"/>
      <c r="BL25" s="449"/>
      <c r="BM25" s="449"/>
      <c r="BN25" s="449"/>
      <c r="BO25" s="449"/>
      <c r="BP25" s="449"/>
      <c r="BQ25" s="449"/>
      <c r="BR25" s="449"/>
      <c r="BS25" s="449"/>
      <c r="BT25" s="449"/>
      <c r="BU25" s="449"/>
      <c r="BV25" s="449"/>
      <c r="BW25" s="449"/>
      <c r="BX25" s="449"/>
      <c r="BY25" s="449"/>
      <c r="BZ25" s="449"/>
      <c r="CA25" s="463"/>
      <c r="CB25" s="37"/>
      <c r="CD25" s="61">
        <v>1</v>
      </c>
      <c r="CE25" s="60" t="str">
        <f t="shared" si="1"/>
        <v/>
      </c>
      <c r="CF25" s="60" t="str">
        <f t="shared" si="13"/>
        <v>立得点表!3:12</v>
      </c>
      <c r="CG25" s="62" t="str">
        <f t="shared" si="14"/>
        <v>立得点表!16:25</v>
      </c>
      <c r="CH25" s="60" t="str">
        <f t="shared" si="15"/>
        <v>立3段得点表!3:12</v>
      </c>
      <c r="CI25" s="62" t="str">
        <f t="shared" si="16"/>
        <v>立3段得点表!16:25</v>
      </c>
      <c r="CJ25" s="60" t="str">
        <f>"ボール得点表!"&amp;$CE25&amp;"3:"&amp;$CE25&amp;"12"</f>
        <v>ボール得点表!3:12</v>
      </c>
      <c r="CK25" s="62" t="str">
        <f t="shared" si="18"/>
        <v>ボール得点表!16:25</v>
      </c>
      <c r="CL25" s="60" t="str">
        <f>"50m得点表!"&amp;$CE25&amp;"3:"&amp;$CE25&amp;"12"</f>
        <v>50m得点表!3:12</v>
      </c>
      <c r="CM25" s="62" t="str">
        <f t="shared" si="19"/>
        <v>50m得点表!16:25</v>
      </c>
      <c r="CN25" s="60" t="str">
        <f t="shared" si="20"/>
        <v>往得点表!3:12</v>
      </c>
      <c r="CO25" s="62" t="str">
        <f t="shared" si="21"/>
        <v>往得点表!16:25</v>
      </c>
      <c r="CP25" s="60" t="str">
        <f t="shared" si="22"/>
        <v>腕得点表!3:12</v>
      </c>
      <c r="CQ25" s="62" t="str">
        <f t="shared" si="23"/>
        <v>腕得点表!16:25</v>
      </c>
      <c r="CR25" s="60" t="str">
        <f t="shared" si="24"/>
        <v>腕膝得点表!3:4</v>
      </c>
      <c r="CS25" s="62" t="str">
        <f t="shared" si="25"/>
        <v>腕膝得点表!8:9</v>
      </c>
      <c r="CT25" s="60" t="str">
        <f t="shared" si="26"/>
        <v>20mシャトルラン得点表!3:12</v>
      </c>
      <c r="CU25" s="62" t="str">
        <f t="shared" si="27"/>
        <v>20mシャトルラン得点表!16:25</v>
      </c>
      <c r="CV25" s="63" t="b">
        <f t="shared" si="2"/>
        <v>0</v>
      </c>
      <c r="CW25" s="38">
        <f>ROUNDUP(K25,1)</f>
        <v>0</v>
      </c>
    </row>
    <row r="26" spans="2:101" ht="18" customHeight="1">
      <c r="B26" s="64">
        <v>2</v>
      </c>
      <c r="C26" s="252"/>
      <c r="D26" s="245"/>
      <c r="E26" s="11"/>
      <c r="F26" s="12"/>
      <c r="G26" s="236" t="str">
        <f t="shared" si="0"/>
        <v/>
      </c>
      <c r="H26" s="65" t="str">
        <f t="shared" si="3"/>
        <v/>
      </c>
      <c r="I26" s="11"/>
      <c r="J26" s="13"/>
      <c r="K26" s="86"/>
      <c r="L26" s="66" t="str">
        <f t="shared" ca="1" si="4"/>
        <v/>
      </c>
      <c r="M26" s="82"/>
      <c r="N26" s="11"/>
      <c r="O26" s="11"/>
      <c r="P26" s="11"/>
      <c r="Q26" s="14"/>
      <c r="R26" s="67" t="str">
        <f t="shared" ca="1" si="5"/>
        <v/>
      </c>
      <c r="S26" s="82"/>
      <c r="T26" s="11"/>
      <c r="U26" s="11"/>
      <c r="V26" s="11"/>
      <c r="W26" s="11"/>
      <c r="X26" s="86"/>
      <c r="Y26" s="116" t="str">
        <f t="shared" ca="1" si="6"/>
        <v/>
      </c>
      <c r="Z26" s="79"/>
      <c r="AA26" s="82"/>
      <c r="AB26" s="11"/>
      <c r="AC26" s="11"/>
      <c r="AD26" s="11"/>
      <c r="AE26" s="11"/>
      <c r="AF26" s="14"/>
      <c r="AG26" s="67" t="str">
        <f t="shared" ca="1" si="7"/>
        <v/>
      </c>
      <c r="AH26" s="14"/>
      <c r="AI26" s="70" t="str">
        <f t="shared" ca="1" si="8"/>
        <v/>
      </c>
      <c r="AJ26" s="86"/>
      <c r="AK26" s="65" t="str">
        <f t="shared" ca="1" si="9"/>
        <v/>
      </c>
      <c r="AL26" s="14"/>
      <c r="AM26" s="67" t="str">
        <f t="shared" ca="1" si="10"/>
        <v/>
      </c>
      <c r="AN26" s="14"/>
      <c r="AO26" s="67" t="str">
        <f t="shared" ca="1" si="11"/>
        <v/>
      </c>
      <c r="AP26" s="117" t="str">
        <f>IF(D26="","",IF(AH26&gt;=1,COUNT(K26,Q26,X26,AF26,AH26,AL26,AN26),COUNT(K26,Q26,X26,AF26,AJ26,AL26,AN26)))</f>
        <v/>
      </c>
      <c r="AQ26" s="117" t="str">
        <f t="shared" ref="AQ26:AQ74" si="28">IF(D26="","",IF(AH26&gt;=1,SUM(L26,R26,Y26,AG26,AI26,AM26,AO26),SUM(L26,R26,Y26,AG26,AK26,AM26,AO26)))</f>
        <v/>
      </c>
      <c r="AR26" s="117" t="str">
        <f>IF(AP26=7,VLOOKUP(AQ26,設定!$A$2:$B$6,2,1),"---")</f>
        <v>---</v>
      </c>
      <c r="AS26" s="212"/>
      <c r="AT26" s="213"/>
      <c r="AU26" s="213"/>
      <c r="AV26" s="156" t="s">
        <v>74</v>
      </c>
      <c r="AW26" s="157"/>
      <c r="AX26" s="156"/>
      <c r="AY26" s="158"/>
      <c r="AZ26" s="118" t="str">
        <f t="shared" si="12"/>
        <v/>
      </c>
      <c r="BA26" s="156" t="s">
        <v>74</v>
      </c>
      <c r="BB26" s="156" t="s">
        <v>74</v>
      </c>
      <c r="BC26" s="156" t="s">
        <v>74</v>
      </c>
      <c r="BD26" s="156"/>
      <c r="BE26" s="156"/>
      <c r="BF26" s="156"/>
      <c r="BG26" s="156"/>
      <c r="BH26" s="171"/>
      <c r="BI26" s="172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73"/>
      <c r="CB26" s="37"/>
      <c r="CD26" s="61">
        <v>2</v>
      </c>
      <c r="CE26" s="60" t="str">
        <f t="shared" si="1"/>
        <v/>
      </c>
      <c r="CF26" s="60" t="str">
        <f t="shared" si="13"/>
        <v>立得点表!3:12</v>
      </c>
      <c r="CG26" s="62" t="str">
        <f t="shared" si="14"/>
        <v>立得点表!16:25</v>
      </c>
      <c r="CH26" s="60" t="str">
        <f t="shared" si="15"/>
        <v>立3段得点表!3:12</v>
      </c>
      <c r="CI26" s="62" t="str">
        <f t="shared" si="16"/>
        <v>立3段得点表!16:25</v>
      </c>
      <c r="CJ26" s="60" t="str">
        <f t="shared" si="17"/>
        <v>ボール得点表!3:12</v>
      </c>
      <c r="CK26" s="62" t="str">
        <f t="shared" si="18"/>
        <v>ボール得点表!16:25</v>
      </c>
      <c r="CL26" s="60" t="str">
        <f>"50m得点表!"&amp;$CE26&amp;"3:"&amp;$CE26&amp;"12"</f>
        <v>50m得点表!3:12</v>
      </c>
      <c r="CM26" s="62" t="str">
        <f t="shared" si="19"/>
        <v>50m得点表!16:25</v>
      </c>
      <c r="CN26" s="60" t="str">
        <f t="shared" si="20"/>
        <v>往得点表!3:12</v>
      </c>
      <c r="CO26" s="62" t="str">
        <f t="shared" si="21"/>
        <v>往得点表!16:25</v>
      </c>
      <c r="CP26" s="60" t="str">
        <f t="shared" si="22"/>
        <v>腕得点表!3:12</v>
      </c>
      <c r="CQ26" s="62" t="str">
        <f t="shared" si="23"/>
        <v>腕得点表!16:25</v>
      </c>
      <c r="CR26" s="60" t="str">
        <f t="shared" si="24"/>
        <v>腕膝得点表!3:4</v>
      </c>
      <c r="CS26" s="62" t="str">
        <f t="shared" si="25"/>
        <v>腕膝得点表!8:9</v>
      </c>
      <c r="CT26" s="60" t="str">
        <f t="shared" si="26"/>
        <v>20mシャトルラン得点表!3:12</v>
      </c>
      <c r="CU26" s="62" t="str">
        <f t="shared" si="27"/>
        <v>20mシャトルラン得点表!16:25</v>
      </c>
      <c r="CV26" s="63" t="b">
        <f t="shared" si="2"/>
        <v>0</v>
      </c>
      <c r="CW26" s="38">
        <f>ROUNDUP(K26,1)</f>
        <v>0</v>
      </c>
    </row>
    <row r="27" spans="2:101" ht="18" customHeight="1">
      <c r="B27" s="64">
        <v>3</v>
      </c>
      <c r="C27" s="252"/>
      <c r="D27" s="378"/>
      <c r="E27" s="11"/>
      <c r="F27" s="12"/>
      <c r="G27" s="239" t="str">
        <f t="shared" si="0"/>
        <v/>
      </c>
      <c r="H27" s="119" t="str">
        <f t="shared" si="3"/>
        <v/>
      </c>
      <c r="I27" s="18"/>
      <c r="J27" s="19"/>
      <c r="K27" s="145"/>
      <c r="L27" s="120" t="str">
        <f t="shared" ca="1" si="4"/>
        <v/>
      </c>
      <c r="M27" s="82"/>
      <c r="N27" s="18"/>
      <c r="O27" s="18"/>
      <c r="P27" s="148"/>
      <c r="Q27" s="20"/>
      <c r="R27" s="121" t="str">
        <f t="shared" ca="1" si="5"/>
        <v/>
      </c>
      <c r="S27" s="82"/>
      <c r="T27" s="18"/>
      <c r="U27" s="18"/>
      <c r="V27" s="18"/>
      <c r="W27" s="19"/>
      <c r="X27" s="145"/>
      <c r="Y27" s="122" t="str">
        <f t="shared" ca="1" si="6"/>
        <v/>
      </c>
      <c r="Z27" s="151"/>
      <c r="AA27" s="82"/>
      <c r="AB27" s="18"/>
      <c r="AC27" s="18"/>
      <c r="AD27" s="18"/>
      <c r="AE27" s="148"/>
      <c r="AF27" s="20"/>
      <c r="AG27" s="121" t="str">
        <f t="shared" ca="1" si="7"/>
        <v/>
      </c>
      <c r="AH27" s="20"/>
      <c r="AI27" s="70" t="str">
        <f t="shared" ca="1" si="8"/>
        <v/>
      </c>
      <c r="AJ27" s="145"/>
      <c r="AK27" s="123" t="str">
        <f t="shared" ca="1" si="9"/>
        <v/>
      </c>
      <c r="AL27" s="20"/>
      <c r="AM27" s="121" t="str">
        <f t="shared" ca="1" si="10"/>
        <v/>
      </c>
      <c r="AN27" s="20"/>
      <c r="AO27" s="121" t="str">
        <f t="shared" ca="1" si="11"/>
        <v/>
      </c>
      <c r="AP27" s="124" t="str">
        <f t="shared" ref="AP26:AP74" si="29">IF(D27="","",IF(AH27&gt;=1,COUNT(K27,Q27,X27,AF27,AH27,AL27,AN27),COUNT(K27,Q27,X27,AF27,AJ27,AL27,AN27)))</f>
        <v/>
      </c>
      <c r="AQ27" s="124" t="str">
        <f t="shared" si="28"/>
        <v/>
      </c>
      <c r="AR27" s="124" t="str">
        <f>IF(AP27=7,VLOOKUP(AQ27,設定!$A$2:$B$6,2,1),"---")</f>
        <v>---</v>
      </c>
      <c r="AS27" s="214"/>
      <c r="AT27" s="215"/>
      <c r="AU27" s="215"/>
      <c r="AV27" s="159" t="s">
        <v>74</v>
      </c>
      <c r="AW27" s="160"/>
      <c r="AX27" s="159"/>
      <c r="AY27" s="161"/>
      <c r="AZ27" s="125" t="str">
        <f t="shared" si="12"/>
        <v/>
      </c>
      <c r="BA27" s="159" t="s">
        <v>74</v>
      </c>
      <c r="BB27" s="159" t="s">
        <v>74</v>
      </c>
      <c r="BC27" s="159" t="s">
        <v>74</v>
      </c>
      <c r="BD27" s="159"/>
      <c r="BE27" s="159"/>
      <c r="BF27" s="159"/>
      <c r="BG27" s="159"/>
      <c r="BH27" s="174"/>
      <c r="BI27" s="175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76"/>
      <c r="CB27" s="37"/>
      <c r="CD27" s="61">
        <v>3</v>
      </c>
      <c r="CE27" s="126" t="str">
        <f t="shared" si="1"/>
        <v/>
      </c>
      <c r="CF27" s="126" t="str">
        <f t="shared" si="13"/>
        <v>立得点表!3:12</v>
      </c>
      <c r="CG27" s="127" t="str">
        <f t="shared" si="14"/>
        <v>立得点表!16:25</v>
      </c>
      <c r="CH27" s="126" t="str">
        <f t="shared" si="15"/>
        <v>立3段得点表!3:12</v>
      </c>
      <c r="CI27" s="127" t="str">
        <f t="shared" si="16"/>
        <v>立3段得点表!16:25</v>
      </c>
      <c r="CJ27" s="126" t="str">
        <f t="shared" si="17"/>
        <v>ボール得点表!3:12</v>
      </c>
      <c r="CK27" s="127" t="str">
        <f t="shared" si="18"/>
        <v>ボール得点表!16:25</v>
      </c>
      <c r="CL27" s="126" t="str">
        <f t="shared" ref="CL27:CL74" si="30">"50m得点表!"&amp;$CE27&amp;"3:"&amp;$CE27&amp;"12"</f>
        <v>50m得点表!3:12</v>
      </c>
      <c r="CM27" s="127" t="str">
        <f t="shared" si="19"/>
        <v>50m得点表!16:25</v>
      </c>
      <c r="CN27" s="126" t="str">
        <f t="shared" si="20"/>
        <v>往得点表!3:12</v>
      </c>
      <c r="CO27" s="127" t="str">
        <f t="shared" si="21"/>
        <v>往得点表!16:25</v>
      </c>
      <c r="CP27" s="126" t="str">
        <f t="shared" si="22"/>
        <v>腕得点表!3:12</v>
      </c>
      <c r="CQ27" s="127" t="str">
        <f t="shared" si="23"/>
        <v>腕得点表!16:25</v>
      </c>
      <c r="CR27" s="126" t="str">
        <f t="shared" si="24"/>
        <v>腕膝得点表!3:4</v>
      </c>
      <c r="CS27" s="127" t="str">
        <f t="shared" si="25"/>
        <v>腕膝得点表!8:9</v>
      </c>
      <c r="CT27" s="126" t="str">
        <f t="shared" si="26"/>
        <v>20mシャトルラン得点表!3:12</v>
      </c>
      <c r="CU27" s="127" t="str">
        <f t="shared" si="27"/>
        <v>20mシャトルラン得点表!16:25</v>
      </c>
      <c r="CV27" s="128" t="b">
        <f t="shared" si="2"/>
        <v>0</v>
      </c>
      <c r="CW27" s="38">
        <f t="shared" ref="CW27:CW74" si="31">ROUNDUP(K27,1)</f>
        <v>0</v>
      </c>
    </row>
    <row r="28" spans="2:101" ht="18" customHeight="1">
      <c r="B28" s="64">
        <v>4</v>
      </c>
      <c r="C28" s="252"/>
      <c r="D28" s="379"/>
      <c r="E28" s="11"/>
      <c r="F28" s="12"/>
      <c r="G28" s="133" t="str">
        <f t="shared" si="0"/>
        <v/>
      </c>
      <c r="H28" s="68" t="str">
        <f t="shared" si="3"/>
        <v/>
      </c>
      <c r="I28" s="22"/>
      <c r="J28" s="24"/>
      <c r="K28" s="87"/>
      <c r="L28" s="69" t="str">
        <f t="shared" ca="1" si="4"/>
        <v/>
      </c>
      <c r="M28" s="82"/>
      <c r="N28" s="22"/>
      <c r="O28" s="22"/>
      <c r="P28" s="22"/>
      <c r="Q28" s="25"/>
      <c r="R28" s="70" t="str">
        <f t="shared" ca="1" si="5"/>
        <v/>
      </c>
      <c r="S28" s="82"/>
      <c r="T28" s="22"/>
      <c r="U28" s="22"/>
      <c r="V28" s="22"/>
      <c r="W28" s="24"/>
      <c r="X28" s="87"/>
      <c r="Y28" s="129" t="str">
        <f t="shared" ca="1" si="6"/>
        <v/>
      </c>
      <c r="Z28" s="80"/>
      <c r="AA28" s="82"/>
      <c r="AB28" s="22"/>
      <c r="AC28" s="22"/>
      <c r="AD28" s="22"/>
      <c r="AE28" s="32"/>
      <c r="AF28" s="25"/>
      <c r="AG28" s="70" t="str">
        <f t="shared" ca="1" si="7"/>
        <v/>
      </c>
      <c r="AH28" s="25"/>
      <c r="AI28" s="70" t="str">
        <f t="shared" ca="1" si="8"/>
        <v/>
      </c>
      <c r="AJ28" s="87"/>
      <c r="AK28" s="68" t="str">
        <f t="shared" ca="1" si="9"/>
        <v/>
      </c>
      <c r="AL28" s="25"/>
      <c r="AM28" s="70" t="str">
        <f t="shared" ca="1" si="10"/>
        <v/>
      </c>
      <c r="AN28" s="25"/>
      <c r="AO28" s="70" t="str">
        <f t="shared" ca="1" si="11"/>
        <v/>
      </c>
      <c r="AP28" s="130" t="str">
        <f t="shared" si="29"/>
        <v/>
      </c>
      <c r="AQ28" s="130" t="str">
        <f t="shared" si="28"/>
        <v/>
      </c>
      <c r="AR28" s="130" t="str">
        <f>IF(AP28=7,VLOOKUP(AQ28,設定!$A$2:$B$6,2,1),"---")</f>
        <v>---</v>
      </c>
      <c r="AS28" s="216"/>
      <c r="AT28" s="217"/>
      <c r="AU28" s="217"/>
      <c r="AV28" s="162" t="s">
        <v>74</v>
      </c>
      <c r="AW28" s="163"/>
      <c r="AX28" s="162"/>
      <c r="AY28" s="164"/>
      <c r="AZ28" s="131" t="str">
        <f t="shared" si="12"/>
        <v/>
      </c>
      <c r="BA28" s="162" t="s">
        <v>74</v>
      </c>
      <c r="BB28" s="162" t="s">
        <v>74</v>
      </c>
      <c r="BC28" s="162" t="s">
        <v>74</v>
      </c>
      <c r="BD28" s="162"/>
      <c r="BE28" s="162"/>
      <c r="BF28" s="162"/>
      <c r="BG28" s="162"/>
      <c r="BH28" s="177"/>
      <c r="BI28" s="178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79"/>
      <c r="CB28" s="37"/>
      <c r="CD28" s="61">
        <v>4</v>
      </c>
      <c r="CE28" s="60" t="str">
        <f t="shared" si="1"/>
        <v/>
      </c>
      <c r="CF28" s="60" t="str">
        <f t="shared" si="13"/>
        <v>立得点表!3:12</v>
      </c>
      <c r="CG28" s="62" t="str">
        <f t="shared" si="14"/>
        <v>立得点表!16:25</v>
      </c>
      <c r="CH28" s="60" t="str">
        <f t="shared" si="15"/>
        <v>立3段得点表!3:12</v>
      </c>
      <c r="CI28" s="62" t="str">
        <f t="shared" si="16"/>
        <v>立3段得点表!16:25</v>
      </c>
      <c r="CJ28" s="60" t="str">
        <f t="shared" si="17"/>
        <v>ボール得点表!3:12</v>
      </c>
      <c r="CK28" s="62" t="str">
        <f t="shared" si="18"/>
        <v>ボール得点表!16:25</v>
      </c>
      <c r="CL28" s="60" t="str">
        <f t="shared" si="30"/>
        <v>50m得点表!3:12</v>
      </c>
      <c r="CM28" s="62" t="str">
        <f t="shared" si="19"/>
        <v>50m得点表!16:25</v>
      </c>
      <c r="CN28" s="60" t="str">
        <f t="shared" si="20"/>
        <v>往得点表!3:12</v>
      </c>
      <c r="CO28" s="62" t="str">
        <f t="shared" si="21"/>
        <v>往得点表!16:25</v>
      </c>
      <c r="CP28" s="60" t="str">
        <f t="shared" si="22"/>
        <v>腕得点表!3:12</v>
      </c>
      <c r="CQ28" s="62" t="str">
        <f t="shared" si="23"/>
        <v>腕得点表!16:25</v>
      </c>
      <c r="CR28" s="60" t="str">
        <f t="shared" si="24"/>
        <v>腕膝得点表!3:4</v>
      </c>
      <c r="CS28" s="62" t="str">
        <f t="shared" si="25"/>
        <v>腕膝得点表!8:9</v>
      </c>
      <c r="CT28" s="60" t="str">
        <f t="shared" si="26"/>
        <v>20mシャトルラン得点表!3:12</v>
      </c>
      <c r="CU28" s="62" t="str">
        <f t="shared" si="27"/>
        <v>20mシャトルラン得点表!16:25</v>
      </c>
      <c r="CV28" s="63" t="b">
        <f t="shared" si="2"/>
        <v>0</v>
      </c>
      <c r="CW28" s="38">
        <f t="shared" si="31"/>
        <v>0</v>
      </c>
    </row>
    <row r="29" spans="2:101" ht="18" customHeight="1">
      <c r="B29" s="64">
        <v>5</v>
      </c>
      <c r="C29" s="252"/>
      <c r="D29" s="380"/>
      <c r="E29" s="11"/>
      <c r="F29" s="12"/>
      <c r="G29" s="236" t="str">
        <f t="shared" si="0"/>
        <v/>
      </c>
      <c r="H29" s="65" t="str">
        <f t="shared" si="3"/>
        <v/>
      </c>
      <c r="I29" s="11"/>
      <c r="J29" s="13"/>
      <c r="K29" s="86"/>
      <c r="L29" s="66" t="str">
        <f t="shared" ca="1" si="4"/>
        <v/>
      </c>
      <c r="M29" s="82"/>
      <c r="N29" s="11"/>
      <c r="O29" s="11"/>
      <c r="P29" s="11"/>
      <c r="Q29" s="14"/>
      <c r="R29" s="67" t="str">
        <f t="shared" ca="1" si="5"/>
        <v/>
      </c>
      <c r="S29" s="82"/>
      <c r="T29" s="11"/>
      <c r="U29" s="11"/>
      <c r="V29" s="11"/>
      <c r="W29" s="13"/>
      <c r="X29" s="86"/>
      <c r="Y29" s="116" t="str">
        <f t="shared" ca="1" si="6"/>
        <v/>
      </c>
      <c r="Z29" s="79"/>
      <c r="AA29" s="82"/>
      <c r="AB29" s="11"/>
      <c r="AC29" s="11"/>
      <c r="AD29" s="11"/>
      <c r="AE29" s="31"/>
      <c r="AF29" s="14"/>
      <c r="AG29" s="67" t="str">
        <f t="shared" ca="1" si="7"/>
        <v/>
      </c>
      <c r="AH29" s="14"/>
      <c r="AI29" s="67" t="str">
        <f t="shared" ca="1" si="8"/>
        <v/>
      </c>
      <c r="AJ29" s="86"/>
      <c r="AK29" s="65" t="str">
        <f t="shared" ca="1" si="9"/>
        <v/>
      </c>
      <c r="AL29" s="14"/>
      <c r="AM29" s="67" t="str">
        <f t="shared" ca="1" si="10"/>
        <v/>
      </c>
      <c r="AN29" s="14"/>
      <c r="AO29" s="67" t="str">
        <f t="shared" ca="1" si="11"/>
        <v/>
      </c>
      <c r="AP29" s="117" t="str">
        <f t="shared" si="29"/>
        <v/>
      </c>
      <c r="AQ29" s="117" t="str">
        <f t="shared" si="28"/>
        <v/>
      </c>
      <c r="AR29" s="117" t="str">
        <f>IF(AP29=7,VLOOKUP(AQ29,設定!$A$2:$B$6,2,1),"---")</f>
        <v>---</v>
      </c>
      <c r="AS29" s="216"/>
      <c r="AT29" s="217"/>
      <c r="AU29" s="217"/>
      <c r="AV29" s="162" t="s">
        <v>74</v>
      </c>
      <c r="AW29" s="163"/>
      <c r="AX29" s="162"/>
      <c r="AY29" s="164"/>
      <c r="AZ29" s="131" t="str">
        <f t="shared" si="12"/>
        <v/>
      </c>
      <c r="BA29" s="162" t="s">
        <v>74</v>
      </c>
      <c r="BB29" s="162" t="s">
        <v>74</v>
      </c>
      <c r="BC29" s="162" t="s">
        <v>74</v>
      </c>
      <c r="BD29" s="162"/>
      <c r="BE29" s="162"/>
      <c r="BF29" s="162"/>
      <c r="BG29" s="162"/>
      <c r="BH29" s="177"/>
      <c r="BI29" s="178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79"/>
      <c r="CB29" s="37"/>
      <c r="CD29" s="61">
        <v>5</v>
      </c>
      <c r="CE29" s="60" t="str">
        <f t="shared" si="1"/>
        <v/>
      </c>
      <c r="CF29" s="60" t="str">
        <f t="shared" si="13"/>
        <v>立得点表!3:12</v>
      </c>
      <c r="CG29" s="62" t="str">
        <f t="shared" si="14"/>
        <v>立得点表!16:25</v>
      </c>
      <c r="CH29" s="60" t="str">
        <f t="shared" si="15"/>
        <v>立3段得点表!3:12</v>
      </c>
      <c r="CI29" s="62" t="str">
        <f t="shared" si="16"/>
        <v>立3段得点表!16:25</v>
      </c>
      <c r="CJ29" s="60" t="str">
        <f t="shared" si="17"/>
        <v>ボール得点表!3:12</v>
      </c>
      <c r="CK29" s="62" t="str">
        <f t="shared" si="18"/>
        <v>ボール得点表!16:25</v>
      </c>
      <c r="CL29" s="60" t="str">
        <f t="shared" si="30"/>
        <v>50m得点表!3:12</v>
      </c>
      <c r="CM29" s="62" t="str">
        <f t="shared" si="19"/>
        <v>50m得点表!16:25</v>
      </c>
      <c r="CN29" s="60" t="str">
        <f t="shared" si="20"/>
        <v>往得点表!3:12</v>
      </c>
      <c r="CO29" s="62" t="str">
        <f t="shared" si="21"/>
        <v>往得点表!16:25</v>
      </c>
      <c r="CP29" s="60" t="str">
        <f t="shared" si="22"/>
        <v>腕得点表!3:12</v>
      </c>
      <c r="CQ29" s="62" t="str">
        <f t="shared" si="23"/>
        <v>腕得点表!16:25</v>
      </c>
      <c r="CR29" s="60" t="str">
        <f t="shared" si="24"/>
        <v>腕膝得点表!3:4</v>
      </c>
      <c r="CS29" s="62" t="str">
        <f t="shared" si="25"/>
        <v>腕膝得点表!8:9</v>
      </c>
      <c r="CT29" s="60" t="str">
        <f t="shared" si="26"/>
        <v>20mシャトルラン得点表!3:12</v>
      </c>
      <c r="CU29" s="62" t="str">
        <f t="shared" si="27"/>
        <v>20mシャトルラン得点表!16:25</v>
      </c>
      <c r="CV29" s="132" t="b">
        <f t="shared" si="2"/>
        <v>0</v>
      </c>
      <c r="CW29" s="38">
        <f t="shared" si="31"/>
        <v>0</v>
      </c>
    </row>
    <row r="30" spans="2:101" ht="18" customHeight="1">
      <c r="B30" s="64">
        <v>6</v>
      </c>
      <c r="C30" s="252"/>
      <c r="D30" s="380"/>
      <c r="E30" s="11"/>
      <c r="F30" s="12"/>
      <c r="G30" s="236" t="str">
        <f t="shared" si="0"/>
        <v/>
      </c>
      <c r="H30" s="65" t="str">
        <f t="shared" si="3"/>
        <v/>
      </c>
      <c r="I30" s="11"/>
      <c r="J30" s="13"/>
      <c r="K30" s="86"/>
      <c r="L30" s="66" t="str">
        <f t="shared" ca="1" si="4"/>
        <v/>
      </c>
      <c r="M30" s="82"/>
      <c r="N30" s="11"/>
      <c r="O30" s="11"/>
      <c r="P30" s="11"/>
      <c r="Q30" s="14"/>
      <c r="R30" s="67" t="str">
        <f t="shared" ca="1" si="5"/>
        <v/>
      </c>
      <c r="S30" s="82"/>
      <c r="T30" s="11"/>
      <c r="U30" s="11"/>
      <c r="V30" s="11"/>
      <c r="W30" s="13"/>
      <c r="X30" s="86"/>
      <c r="Y30" s="116" t="str">
        <f t="shared" ca="1" si="6"/>
        <v/>
      </c>
      <c r="Z30" s="79"/>
      <c r="AA30" s="82"/>
      <c r="AB30" s="11"/>
      <c r="AC30" s="11"/>
      <c r="AD30" s="11"/>
      <c r="AE30" s="31"/>
      <c r="AF30" s="14"/>
      <c r="AG30" s="67" t="str">
        <f t="shared" ca="1" si="7"/>
        <v/>
      </c>
      <c r="AH30" s="14"/>
      <c r="AI30" s="67" t="str">
        <f t="shared" ca="1" si="8"/>
        <v/>
      </c>
      <c r="AJ30" s="86"/>
      <c r="AK30" s="65" t="str">
        <f t="shared" ca="1" si="9"/>
        <v/>
      </c>
      <c r="AL30" s="14"/>
      <c r="AM30" s="67" t="str">
        <f t="shared" ca="1" si="10"/>
        <v/>
      </c>
      <c r="AN30" s="14"/>
      <c r="AO30" s="67" t="str">
        <f t="shared" ca="1" si="11"/>
        <v/>
      </c>
      <c r="AP30" s="117" t="str">
        <f t="shared" si="29"/>
        <v/>
      </c>
      <c r="AQ30" s="117" t="str">
        <f t="shared" si="28"/>
        <v/>
      </c>
      <c r="AR30" s="117" t="str">
        <f>IF(AP30=7,VLOOKUP(AQ30,設定!$A$2:$B$6,2,1),"---")</f>
        <v>---</v>
      </c>
      <c r="AS30" s="216"/>
      <c r="AT30" s="217"/>
      <c r="AU30" s="217"/>
      <c r="AV30" s="162" t="s">
        <v>74</v>
      </c>
      <c r="AW30" s="163"/>
      <c r="AX30" s="162"/>
      <c r="AY30" s="164"/>
      <c r="AZ30" s="131" t="str">
        <f t="shared" si="12"/>
        <v/>
      </c>
      <c r="BA30" s="162" t="s">
        <v>74</v>
      </c>
      <c r="BB30" s="162" t="s">
        <v>74</v>
      </c>
      <c r="BC30" s="162" t="s">
        <v>74</v>
      </c>
      <c r="BD30" s="162"/>
      <c r="BE30" s="162"/>
      <c r="BF30" s="162"/>
      <c r="BG30" s="162"/>
      <c r="BH30" s="177"/>
      <c r="BI30" s="178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79"/>
      <c r="CB30" s="37"/>
      <c r="CD30" s="61">
        <v>6</v>
      </c>
      <c r="CE30" s="60" t="str">
        <f t="shared" si="1"/>
        <v/>
      </c>
      <c r="CF30" s="60" t="str">
        <f t="shared" si="13"/>
        <v>立得点表!3:12</v>
      </c>
      <c r="CG30" s="62" t="str">
        <f t="shared" si="14"/>
        <v>立得点表!16:25</v>
      </c>
      <c r="CH30" s="60" t="str">
        <f t="shared" si="15"/>
        <v>立3段得点表!3:12</v>
      </c>
      <c r="CI30" s="62" t="str">
        <f t="shared" si="16"/>
        <v>立3段得点表!16:25</v>
      </c>
      <c r="CJ30" s="60" t="str">
        <f t="shared" si="17"/>
        <v>ボール得点表!3:12</v>
      </c>
      <c r="CK30" s="62" t="str">
        <f t="shared" si="18"/>
        <v>ボール得点表!16:25</v>
      </c>
      <c r="CL30" s="60" t="str">
        <f t="shared" si="30"/>
        <v>50m得点表!3:12</v>
      </c>
      <c r="CM30" s="62" t="str">
        <f t="shared" si="19"/>
        <v>50m得点表!16:25</v>
      </c>
      <c r="CN30" s="60" t="str">
        <f t="shared" si="20"/>
        <v>往得点表!3:12</v>
      </c>
      <c r="CO30" s="62" t="str">
        <f t="shared" si="21"/>
        <v>往得点表!16:25</v>
      </c>
      <c r="CP30" s="60" t="str">
        <f t="shared" si="22"/>
        <v>腕得点表!3:12</v>
      </c>
      <c r="CQ30" s="62" t="str">
        <f t="shared" si="23"/>
        <v>腕得点表!16:25</v>
      </c>
      <c r="CR30" s="60" t="str">
        <f t="shared" si="24"/>
        <v>腕膝得点表!3:4</v>
      </c>
      <c r="CS30" s="62" t="str">
        <f t="shared" si="25"/>
        <v>腕膝得点表!8:9</v>
      </c>
      <c r="CT30" s="60" t="str">
        <f t="shared" si="26"/>
        <v>20mシャトルラン得点表!3:12</v>
      </c>
      <c r="CU30" s="62" t="str">
        <f t="shared" si="27"/>
        <v>20mシャトルラン得点表!16:25</v>
      </c>
      <c r="CV30" s="132" t="b">
        <f t="shared" si="2"/>
        <v>0</v>
      </c>
      <c r="CW30" s="38">
        <f t="shared" si="31"/>
        <v>0</v>
      </c>
    </row>
    <row r="31" spans="2:101" ht="18" customHeight="1">
      <c r="B31" s="64">
        <v>7</v>
      </c>
      <c r="C31" s="252"/>
      <c r="D31" s="10"/>
      <c r="E31" s="11"/>
      <c r="F31" s="12"/>
      <c r="G31" s="236" t="str">
        <f t="shared" si="0"/>
        <v/>
      </c>
      <c r="H31" s="65" t="str">
        <f t="shared" si="3"/>
        <v/>
      </c>
      <c r="I31" s="11"/>
      <c r="J31" s="13"/>
      <c r="K31" s="86"/>
      <c r="L31" s="66" t="str">
        <f t="shared" ca="1" si="4"/>
        <v/>
      </c>
      <c r="M31" s="82"/>
      <c r="N31" s="11"/>
      <c r="O31" s="11"/>
      <c r="P31" s="11"/>
      <c r="Q31" s="14"/>
      <c r="R31" s="67" t="str">
        <f t="shared" ca="1" si="5"/>
        <v/>
      </c>
      <c r="S31" s="82"/>
      <c r="T31" s="11"/>
      <c r="U31" s="11"/>
      <c r="V31" s="11"/>
      <c r="W31" s="13"/>
      <c r="X31" s="86"/>
      <c r="Y31" s="116" t="str">
        <f t="shared" ca="1" si="6"/>
        <v/>
      </c>
      <c r="Z31" s="79"/>
      <c r="AA31" s="82"/>
      <c r="AB31" s="11"/>
      <c r="AC31" s="11"/>
      <c r="AD31" s="11"/>
      <c r="AE31" s="31"/>
      <c r="AF31" s="14"/>
      <c r="AG31" s="67" t="str">
        <f t="shared" ca="1" si="7"/>
        <v/>
      </c>
      <c r="AH31" s="14"/>
      <c r="AI31" s="67" t="str">
        <f t="shared" ca="1" si="8"/>
        <v/>
      </c>
      <c r="AJ31" s="86"/>
      <c r="AK31" s="65" t="str">
        <f t="shared" ca="1" si="9"/>
        <v/>
      </c>
      <c r="AL31" s="14"/>
      <c r="AM31" s="67" t="str">
        <f t="shared" ca="1" si="10"/>
        <v/>
      </c>
      <c r="AN31" s="14"/>
      <c r="AO31" s="67" t="str">
        <f t="shared" ca="1" si="11"/>
        <v/>
      </c>
      <c r="AP31" s="117" t="str">
        <f t="shared" si="29"/>
        <v/>
      </c>
      <c r="AQ31" s="117" t="str">
        <f t="shared" si="28"/>
        <v/>
      </c>
      <c r="AR31" s="117" t="str">
        <f>IF(AP31=7,VLOOKUP(AQ31,設定!$A$2:$B$6,2,1),"---")</f>
        <v>---</v>
      </c>
      <c r="AS31" s="216"/>
      <c r="AT31" s="217"/>
      <c r="AU31" s="217"/>
      <c r="AV31" s="162" t="s">
        <v>74</v>
      </c>
      <c r="AW31" s="163"/>
      <c r="AX31" s="162"/>
      <c r="AY31" s="164"/>
      <c r="AZ31" s="131" t="str">
        <f t="shared" si="12"/>
        <v/>
      </c>
      <c r="BA31" s="162" t="s">
        <v>74</v>
      </c>
      <c r="BB31" s="162" t="s">
        <v>74</v>
      </c>
      <c r="BC31" s="162" t="s">
        <v>74</v>
      </c>
      <c r="BD31" s="162"/>
      <c r="BE31" s="162"/>
      <c r="BF31" s="162"/>
      <c r="BG31" s="162"/>
      <c r="BH31" s="177"/>
      <c r="BI31" s="178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79"/>
      <c r="CB31" s="37"/>
      <c r="CD31" s="61">
        <v>7</v>
      </c>
      <c r="CE31" s="60" t="str">
        <f t="shared" si="1"/>
        <v/>
      </c>
      <c r="CF31" s="60" t="str">
        <f t="shared" si="13"/>
        <v>立得点表!3:12</v>
      </c>
      <c r="CG31" s="62" t="str">
        <f t="shared" si="14"/>
        <v>立得点表!16:25</v>
      </c>
      <c r="CH31" s="60" t="str">
        <f t="shared" si="15"/>
        <v>立3段得点表!3:12</v>
      </c>
      <c r="CI31" s="62" t="str">
        <f t="shared" si="16"/>
        <v>立3段得点表!16:25</v>
      </c>
      <c r="CJ31" s="60" t="str">
        <f t="shared" si="17"/>
        <v>ボール得点表!3:12</v>
      </c>
      <c r="CK31" s="62" t="str">
        <f t="shared" si="18"/>
        <v>ボール得点表!16:25</v>
      </c>
      <c r="CL31" s="60" t="str">
        <f t="shared" si="30"/>
        <v>50m得点表!3:12</v>
      </c>
      <c r="CM31" s="62" t="str">
        <f t="shared" si="19"/>
        <v>50m得点表!16:25</v>
      </c>
      <c r="CN31" s="60" t="str">
        <f t="shared" si="20"/>
        <v>往得点表!3:12</v>
      </c>
      <c r="CO31" s="62" t="str">
        <f t="shared" si="21"/>
        <v>往得点表!16:25</v>
      </c>
      <c r="CP31" s="60" t="str">
        <f t="shared" si="22"/>
        <v>腕得点表!3:12</v>
      </c>
      <c r="CQ31" s="62" t="str">
        <f t="shared" si="23"/>
        <v>腕得点表!16:25</v>
      </c>
      <c r="CR31" s="60" t="str">
        <f t="shared" si="24"/>
        <v>腕膝得点表!3:4</v>
      </c>
      <c r="CS31" s="62" t="str">
        <f t="shared" si="25"/>
        <v>腕膝得点表!8:9</v>
      </c>
      <c r="CT31" s="60" t="str">
        <f t="shared" si="26"/>
        <v>20mシャトルラン得点表!3:12</v>
      </c>
      <c r="CU31" s="62" t="str">
        <f t="shared" si="27"/>
        <v>20mシャトルラン得点表!16:25</v>
      </c>
      <c r="CV31" s="132" t="b">
        <f t="shared" si="2"/>
        <v>0</v>
      </c>
      <c r="CW31" s="38">
        <f t="shared" si="31"/>
        <v>0</v>
      </c>
    </row>
    <row r="32" spans="2:101" ht="18" customHeight="1">
      <c r="B32" s="64">
        <v>8</v>
      </c>
      <c r="C32" s="252"/>
      <c r="D32" s="21"/>
      <c r="E32" s="22"/>
      <c r="F32" s="23"/>
      <c r="G32" s="133" t="str">
        <f t="shared" si="0"/>
        <v/>
      </c>
      <c r="H32" s="133" t="str">
        <f t="shared" si="3"/>
        <v/>
      </c>
      <c r="I32" s="22"/>
      <c r="J32" s="24"/>
      <c r="K32" s="87"/>
      <c r="L32" s="69" t="str">
        <f t="shared" ca="1" si="4"/>
        <v/>
      </c>
      <c r="M32" s="83"/>
      <c r="N32" s="22"/>
      <c r="O32" s="22"/>
      <c r="P32" s="32"/>
      <c r="Q32" s="25"/>
      <c r="R32" s="70" t="str">
        <f t="shared" ca="1" si="5"/>
        <v/>
      </c>
      <c r="S32" s="83"/>
      <c r="T32" s="22"/>
      <c r="U32" s="22"/>
      <c r="V32" s="22"/>
      <c r="W32" s="24"/>
      <c r="X32" s="87"/>
      <c r="Y32" s="129" t="str">
        <f t="shared" ca="1" si="6"/>
        <v/>
      </c>
      <c r="Z32" s="152"/>
      <c r="AA32" s="83"/>
      <c r="AB32" s="22"/>
      <c r="AC32" s="22"/>
      <c r="AD32" s="22"/>
      <c r="AE32" s="32"/>
      <c r="AF32" s="25"/>
      <c r="AG32" s="70" t="str">
        <f t="shared" ca="1" si="7"/>
        <v/>
      </c>
      <c r="AH32" s="25"/>
      <c r="AI32" s="70" t="str">
        <f t="shared" ca="1" si="8"/>
        <v/>
      </c>
      <c r="AJ32" s="87"/>
      <c r="AK32" s="68" t="str">
        <f t="shared" ca="1" si="9"/>
        <v/>
      </c>
      <c r="AL32" s="25"/>
      <c r="AM32" s="70" t="str">
        <f t="shared" ca="1" si="10"/>
        <v/>
      </c>
      <c r="AN32" s="25"/>
      <c r="AO32" s="70" t="str">
        <f t="shared" ca="1" si="11"/>
        <v/>
      </c>
      <c r="AP32" s="130" t="str">
        <f t="shared" si="29"/>
        <v/>
      </c>
      <c r="AQ32" s="130" t="str">
        <f t="shared" si="28"/>
        <v/>
      </c>
      <c r="AR32" s="130" t="str">
        <f>IF(AP32=7,VLOOKUP(AQ32,設定!$A$2:$B$6,2,1),"---")</f>
        <v>---</v>
      </c>
      <c r="AS32" s="212"/>
      <c r="AT32" s="213"/>
      <c r="AU32" s="213"/>
      <c r="AV32" s="156" t="s">
        <v>74</v>
      </c>
      <c r="AW32" s="157"/>
      <c r="AX32" s="156"/>
      <c r="AY32" s="158"/>
      <c r="AZ32" s="118" t="str">
        <f t="shared" si="12"/>
        <v/>
      </c>
      <c r="BA32" s="156" t="s">
        <v>74</v>
      </c>
      <c r="BB32" s="156" t="s">
        <v>74</v>
      </c>
      <c r="BC32" s="156" t="s">
        <v>74</v>
      </c>
      <c r="BD32" s="156"/>
      <c r="BE32" s="156"/>
      <c r="BF32" s="156"/>
      <c r="BG32" s="156"/>
      <c r="BH32" s="171"/>
      <c r="BI32" s="172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73"/>
      <c r="CB32" s="37"/>
      <c r="CD32" s="61">
        <v>8</v>
      </c>
      <c r="CE32" s="126" t="str">
        <f t="shared" si="1"/>
        <v/>
      </c>
      <c r="CF32" s="126" t="str">
        <f t="shared" si="13"/>
        <v>立得点表!3:12</v>
      </c>
      <c r="CG32" s="127" t="str">
        <f t="shared" si="14"/>
        <v>立得点表!16:25</v>
      </c>
      <c r="CH32" s="126" t="str">
        <f t="shared" si="15"/>
        <v>立3段得点表!3:12</v>
      </c>
      <c r="CI32" s="127" t="str">
        <f t="shared" si="16"/>
        <v>立3段得点表!16:25</v>
      </c>
      <c r="CJ32" s="126" t="str">
        <f t="shared" si="17"/>
        <v>ボール得点表!3:12</v>
      </c>
      <c r="CK32" s="127" t="str">
        <f t="shared" si="18"/>
        <v>ボール得点表!16:25</v>
      </c>
      <c r="CL32" s="126" t="str">
        <f t="shared" si="30"/>
        <v>50m得点表!3:12</v>
      </c>
      <c r="CM32" s="127" t="str">
        <f t="shared" si="19"/>
        <v>50m得点表!16:25</v>
      </c>
      <c r="CN32" s="126" t="str">
        <f t="shared" si="20"/>
        <v>往得点表!3:12</v>
      </c>
      <c r="CO32" s="127" t="str">
        <f t="shared" si="21"/>
        <v>往得点表!16:25</v>
      </c>
      <c r="CP32" s="126" t="str">
        <f t="shared" si="22"/>
        <v>腕得点表!3:12</v>
      </c>
      <c r="CQ32" s="127" t="str">
        <f t="shared" si="23"/>
        <v>腕得点表!16:25</v>
      </c>
      <c r="CR32" s="126" t="str">
        <f t="shared" si="24"/>
        <v>腕膝得点表!3:4</v>
      </c>
      <c r="CS32" s="127" t="str">
        <f t="shared" si="25"/>
        <v>腕膝得点表!8:9</v>
      </c>
      <c r="CT32" s="126" t="str">
        <f t="shared" si="26"/>
        <v>20mシャトルラン得点表!3:12</v>
      </c>
      <c r="CU32" s="127" t="str">
        <f t="shared" si="27"/>
        <v>20mシャトルラン得点表!16:25</v>
      </c>
      <c r="CV32" s="128" t="b">
        <f t="shared" si="2"/>
        <v>0</v>
      </c>
      <c r="CW32" s="38">
        <f t="shared" si="31"/>
        <v>0</v>
      </c>
    </row>
    <row r="33" spans="2:101" ht="18" customHeight="1">
      <c r="B33" s="64">
        <v>9</v>
      </c>
      <c r="C33" s="252"/>
      <c r="D33" s="10"/>
      <c r="E33" s="11"/>
      <c r="F33" s="12"/>
      <c r="G33" s="236" t="str">
        <f t="shared" si="0"/>
        <v/>
      </c>
      <c r="H33" s="65" t="str">
        <f t="shared" si="3"/>
        <v/>
      </c>
      <c r="I33" s="11"/>
      <c r="J33" s="13"/>
      <c r="K33" s="86"/>
      <c r="L33" s="66" t="str">
        <f t="shared" ca="1" si="4"/>
        <v/>
      </c>
      <c r="M33" s="82"/>
      <c r="N33" s="11"/>
      <c r="O33" s="11"/>
      <c r="P33" s="11"/>
      <c r="Q33" s="14"/>
      <c r="R33" s="67" t="str">
        <f t="shared" ca="1" si="5"/>
        <v/>
      </c>
      <c r="S33" s="82"/>
      <c r="T33" s="11"/>
      <c r="U33" s="11"/>
      <c r="V33" s="11"/>
      <c r="W33" s="13"/>
      <c r="X33" s="86"/>
      <c r="Y33" s="116" t="str">
        <f t="shared" ca="1" si="6"/>
        <v/>
      </c>
      <c r="Z33" s="79"/>
      <c r="AA33" s="82"/>
      <c r="AB33" s="11"/>
      <c r="AC33" s="11"/>
      <c r="AD33" s="11"/>
      <c r="AE33" s="31"/>
      <c r="AF33" s="14"/>
      <c r="AG33" s="67" t="str">
        <f t="shared" ca="1" si="7"/>
        <v/>
      </c>
      <c r="AH33" s="14"/>
      <c r="AI33" s="67" t="str">
        <f t="shared" ca="1" si="8"/>
        <v/>
      </c>
      <c r="AJ33" s="86"/>
      <c r="AK33" s="65" t="str">
        <f t="shared" ca="1" si="9"/>
        <v/>
      </c>
      <c r="AL33" s="14"/>
      <c r="AM33" s="67" t="str">
        <f t="shared" ca="1" si="10"/>
        <v/>
      </c>
      <c r="AN33" s="14"/>
      <c r="AO33" s="67" t="str">
        <f t="shared" ca="1" si="11"/>
        <v/>
      </c>
      <c r="AP33" s="117" t="str">
        <f t="shared" si="29"/>
        <v/>
      </c>
      <c r="AQ33" s="117" t="str">
        <f t="shared" si="28"/>
        <v/>
      </c>
      <c r="AR33" s="117" t="str">
        <f>IF(AP33=7,VLOOKUP(AQ33,設定!$A$2:$B$6,2,1),"---")</f>
        <v>---</v>
      </c>
      <c r="AS33" s="212"/>
      <c r="AT33" s="213"/>
      <c r="AU33" s="213"/>
      <c r="AV33" s="156" t="s">
        <v>74</v>
      </c>
      <c r="AW33" s="157"/>
      <c r="AX33" s="156"/>
      <c r="AY33" s="158"/>
      <c r="AZ33" s="118" t="str">
        <f t="shared" si="12"/>
        <v/>
      </c>
      <c r="BA33" s="156" t="s">
        <v>74</v>
      </c>
      <c r="BB33" s="156" t="s">
        <v>74</v>
      </c>
      <c r="BC33" s="156" t="s">
        <v>74</v>
      </c>
      <c r="BD33" s="156"/>
      <c r="BE33" s="156"/>
      <c r="BF33" s="156"/>
      <c r="BG33" s="156"/>
      <c r="BH33" s="171"/>
      <c r="BI33" s="172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73"/>
      <c r="CB33" s="37"/>
      <c r="CD33" s="61">
        <v>9</v>
      </c>
      <c r="CE33" s="60" t="str">
        <f t="shared" si="1"/>
        <v/>
      </c>
      <c r="CF33" s="60" t="str">
        <f t="shared" si="13"/>
        <v>立得点表!3:12</v>
      </c>
      <c r="CG33" s="62" t="str">
        <f t="shared" si="14"/>
        <v>立得点表!16:25</v>
      </c>
      <c r="CH33" s="60" t="str">
        <f t="shared" si="15"/>
        <v>立3段得点表!3:12</v>
      </c>
      <c r="CI33" s="62" t="str">
        <f t="shared" si="16"/>
        <v>立3段得点表!16:25</v>
      </c>
      <c r="CJ33" s="60" t="str">
        <f t="shared" si="17"/>
        <v>ボール得点表!3:12</v>
      </c>
      <c r="CK33" s="62" t="str">
        <f t="shared" si="18"/>
        <v>ボール得点表!16:25</v>
      </c>
      <c r="CL33" s="60" t="str">
        <f t="shared" si="30"/>
        <v>50m得点表!3:12</v>
      </c>
      <c r="CM33" s="62" t="str">
        <f t="shared" si="19"/>
        <v>50m得点表!16:25</v>
      </c>
      <c r="CN33" s="60" t="str">
        <f t="shared" si="20"/>
        <v>往得点表!3:12</v>
      </c>
      <c r="CO33" s="62" t="str">
        <f t="shared" si="21"/>
        <v>往得点表!16:25</v>
      </c>
      <c r="CP33" s="60" t="str">
        <f t="shared" si="22"/>
        <v>腕得点表!3:12</v>
      </c>
      <c r="CQ33" s="62" t="str">
        <f t="shared" si="23"/>
        <v>腕得点表!16:25</v>
      </c>
      <c r="CR33" s="60" t="str">
        <f t="shared" si="24"/>
        <v>腕膝得点表!3:4</v>
      </c>
      <c r="CS33" s="62" t="str">
        <f t="shared" si="25"/>
        <v>腕膝得点表!8:9</v>
      </c>
      <c r="CT33" s="60" t="str">
        <f t="shared" si="26"/>
        <v>20mシャトルラン得点表!3:12</v>
      </c>
      <c r="CU33" s="62" t="str">
        <f t="shared" si="27"/>
        <v>20mシャトルラン得点表!16:25</v>
      </c>
      <c r="CV33" s="63" t="b">
        <f t="shared" si="2"/>
        <v>0</v>
      </c>
      <c r="CW33" s="38">
        <f t="shared" si="31"/>
        <v>0</v>
      </c>
    </row>
    <row r="34" spans="2:101" ht="18" customHeight="1">
      <c r="B34" s="64">
        <v>10</v>
      </c>
      <c r="C34" s="252"/>
      <c r="D34" s="10"/>
      <c r="E34" s="11"/>
      <c r="F34" s="12"/>
      <c r="G34" s="236" t="str">
        <f t="shared" si="0"/>
        <v/>
      </c>
      <c r="H34" s="65" t="str">
        <f t="shared" si="3"/>
        <v/>
      </c>
      <c r="I34" s="11"/>
      <c r="J34" s="13"/>
      <c r="K34" s="86"/>
      <c r="L34" s="66" t="str">
        <f t="shared" ca="1" si="4"/>
        <v/>
      </c>
      <c r="M34" s="82"/>
      <c r="N34" s="11"/>
      <c r="O34" s="11"/>
      <c r="P34" s="11"/>
      <c r="Q34" s="14"/>
      <c r="R34" s="67" t="str">
        <f t="shared" ca="1" si="5"/>
        <v/>
      </c>
      <c r="S34" s="82"/>
      <c r="T34" s="11"/>
      <c r="U34" s="11"/>
      <c r="V34" s="11"/>
      <c r="W34" s="13"/>
      <c r="X34" s="86"/>
      <c r="Y34" s="116" t="str">
        <f t="shared" ca="1" si="6"/>
        <v/>
      </c>
      <c r="Z34" s="79"/>
      <c r="AA34" s="82"/>
      <c r="AB34" s="11"/>
      <c r="AC34" s="11"/>
      <c r="AD34" s="11"/>
      <c r="AE34" s="31"/>
      <c r="AF34" s="14"/>
      <c r="AG34" s="67" t="str">
        <f t="shared" ca="1" si="7"/>
        <v/>
      </c>
      <c r="AH34" s="14"/>
      <c r="AI34" s="67" t="str">
        <f t="shared" ca="1" si="8"/>
        <v/>
      </c>
      <c r="AJ34" s="86"/>
      <c r="AK34" s="65" t="str">
        <f t="shared" ca="1" si="9"/>
        <v/>
      </c>
      <c r="AL34" s="14"/>
      <c r="AM34" s="67" t="str">
        <f t="shared" ca="1" si="10"/>
        <v/>
      </c>
      <c r="AN34" s="14"/>
      <c r="AO34" s="67" t="str">
        <f t="shared" ca="1" si="11"/>
        <v/>
      </c>
      <c r="AP34" s="117" t="str">
        <f t="shared" si="29"/>
        <v/>
      </c>
      <c r="AQ34" s="117" t="str">
        <f t="shared" si="28"/>
        <v/>
      </c>
      <c r="AR34" s="117" t="str">
        <f>IF(AP34=7,VLOOKUP(AQ34,設定!$A$2:$B$6,2,1),"---")</f>
        <v>---</v>
      </c>
      <c r="AS34" s="216"/>
      <c r="AT34" s="217"/>
      <c r="AU34" s="217"/>
      <c r="AV34" s="162" t="s">
        <v>74</v>
      </c>
      <c r="AW34" s="163"/>
      <c r="AX34" s="162"/>
      <c r="AY34" s="164"/>
      <c r="AZ34" s="131" t="str">
        <f t="shared" si="12"/>
        <v/>
      </c>
      <c r="BA34" s="162" t="s">
        <v>74</v>
      </c>
      <c r="BB34" s="162" t="s">
        <v>74</v>
      </c>
      <c r="BC34" s="162" t="s">
        <v>74</v>
      </c>
      <c r="BD34" s="162"/>
      <c r="BE34" s="162"/>
      <c r="BF34" s="162"/>
      <c r="BG34" s="162"/>
      <c r="BH34" s="177"/>
      <c r="BI34" s="178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79"/>
      <c r="CB34" s="37"/>
      <c r="CD34" s="61">
        <v>10</v>
      </c>
      <c r="CE34" s="60" t="str">
        <f t="shared" si="1"/>
        <v/>
      </c>
      <c r="CF34" s="60" t="str">
        <f t="shared" si="13"/>
        <v>立得点表!3:12</v>
      </c>
      <c r="CG34" s="62" t="str">
        <f t="shared" si="14"/>
        <v>立得点表!16:25</v>
      </c>
      <c r="CH34" s="60" t="str">
        <f t="shared" si="15"/>
        <v>立3段得点表!3:12</v>
      </c>
      <c r="CI34" s="62" t="str">
        <f t="shared" si="16"/>
        <v>立3段得点表!16:25</v>
      </c>
      <c r="CJ34" s="60" t="str">
        <f t="shared" si="17"/>
        <v>ボール得点表!3:12</v>
      </c>
      <c r="CK34" s="62" t="str">
        <f t="shared" si="18"/>
        <v>ボール得点表!16:25</v>
      </c>
      <c r="CL34" s="60" t="str">
        <f t="shared" si="30"/>
        <v>50m得点表!3:12</v>
      </c>
      <c r="CM34" s="62" t="str">
        <f t="shared" si="19"/>
        <v>50m得点表!16:25</v>
      </c>
      <c r="CN34" s="60" t="str">
        <f t="shared" si="20"/>
        <v>往得点表!3:12</v>
      </c>
      <c r="CO34" s="62" t="str">
        <f t="shared" si="21"/>
        <v>往得点表!16:25</v>
      </c>
      <c r="CP34" s="60" t="str">
        <f t="shared" si="22"/>
        <v>腕得点表!3:12</v>
      </c>
      <c r="CQ34" s="62" t="str">
        <f t="shared" si="23"/>
        <v>腕得点表!16:25</v>
      </c>
      <c r="CR34" s="60" t="str">
        <f t="shared" si="24"/>
        <v>腕膝得点表!3:4</v>
      </c>
      <c r="CS34" s="62" t="str">
        <f t="shared" si="25"/>
        <v>腕膝得点表!8:9</v>
      </c>
      <c r="CT34" s="60" t="str">
        <f t="shared" si="26"/>
        <v>20mシャトルラン得点表!3:12</v>
      </c>
      <c r="CU34" s="62" t="str">
        <f t="shared" si="27"/>
        <v>20mシャトルラン得点表!16:25</v>
      </c>
      <c r="CV34" s="132" t="b">
        <f t="shared" si="2"/>
        <v>0</v>
      </c>
      <c r="CW34" s="38">
        <f t="shared" si="31"/>
        <v>0</v>
      </c>
    </row>
    <row r="35" spans="2:101" ht="18" customHeight="1">
      <c r="B35" s="64">
        <v>11</v>
      </c>
      <c r="C35" s="252"/>
      <c r="D35" s="10"/>
      <c r="E35" s="11"/>
      <c r="F35" s="12"/>
      <c r="G35" s="236" t="str">
        <f t="shared" si="0"/>
        <v/>
      </c>
      <c r="H35" s="65" t="str">
        <f t="shared" si="3"/>
        <v/>
      </c>
      <c r="I35" s="11"/>
      <c r="J35" s="13"/>
      <c r="K35" s="86"/>
      <c r="L35" s="66" t="str">
        <f t="shared" ca="1" si="4"/>
        <v/>
      </c>
      <c r="M35" s="82"/>
      <c r="N35" s="11"/>
      <c r="O35" s="11"/>
      <c r="P35" s="11"/>
      <c r="Q35" s="14"/>
      <c r="R35" s="67" t="str">
        <f t="shared" ca="1" si="5"/>
        <v/>
      </c>
      <c r="S35" s="82"/>
      <c r="T35" s="11"/>
      <c r="U35" s="11"/>
      <c r="V35" s="11"/>
      <c r="W35" s="13"/>
      <c r="X35" s="86"/>
      <c r="Y35" s="116" t="str">
        <f t="shared" ca="1" si="6"/>
        <v/>
      </c>
      <c r="Z35" s="79"/>
      <c r="AA35" s="82"/>
      <c r="AB35" s="11"/>
      <c r="AC35" s="11"/>
      <c r="AD35" s="11"/>
      <c r="AE35" s="31"/>
      <c r="AF35" s="14"/>
      <c r="AG35" s="67" t="str">
        <f t="shared" ca="1" si="7"/>
        <v/>
      </c>
      <c r="AH35" s="14"/>
      <c r="AI35" s="67" t="str">
        <f t="shared" ca="1" si="8"/>
        <v/>
      </c>
      <c r="AJ35" s="86"/>
      <c r="AK35" s="65" t="str">
        <f t="shared" ca="1" si="9"/>
        <v/>
      </c>
      <c r="AL35" s="14"/>
      <c r="AM35" s="67" t="str">
        <f t="shared" ca="1" si="10"/>
        <v/>
      </c>
      <c r="AN35" s="14"/>
      <c r="AO35" s="67" t="str">
        <f t="shared" ca="1" si="11"/>
        <v/>
      </c>
      <c r="AP35" s="117" t="str">
        <f t="shared" si="29"/>
        <v/>
      </c>
      <c r="AQ35" s="117" t="str">
        <f t="shared" si="28"/>
        <v/>
      </c>
      <c r="AR35" s="117" t="str">
        <f>IF(AP35=7,VLOOKUP(AQ35,設定!$A$2:$B$6,2,1),"---")</f>
        <v>---</v>
      </c>
      <c r="AS35" s="216"/>
      <c r="AT35" s="217"/>
      <c r="AU35" s="217"/>
      <c r="AV35" s="162" t="s">
        <v>74</v>
      </c>
      <c r="AW35" s="163"/>
      <c r="AX35" s="162"/>
      <c r="AY35" s="164"/>
      <c r="AZ35" s="131" t="str">
        <f t="shared" si="12"/>
        <v/>
      </c>
      <c r="BA35" s="162" t="s">
        <v>74</v>
      </c>
      <c r="BB35" s="162" t="s">
        <v>74</v>
      </c>
      <c r="BC35" s="162" t="s">
        <v>74</v>
      </c>
      <c r="BD35" s="162"/>
      <c r="BE35" s="162"/>
      <c r="BF35" s="162"/>
      <c r="BG35" s="162"/>
      <c r="BH35" s="177"/>
      <c r="BI35" s="178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79"/>
      <c r="CB35" s="37"/>
      <c r="CD35" s="61">
        <v>11</v>
      </c>
      <c r="CE35" s="60" t="str">
        <f t="shared" si="1"/>
        <v/>
      </c>
      <c r="CF35" s="60" t="str">
        <f t="shared" si="13"/>
        <v>立得点表!3:12</v>
      </c>
      <c r="CG35" s="62" t="str">
        <f t="shared" si="14"/>
        <v>立得点表!16:25</v>
      </c>
      <c r="CH35" s="60" t="str">
        <f t="shared" si="15"/>
        <v>立3段得点表!3:12</v>
      </c>
      <c r="CI35" s="62" t="str">
        <f t="shared" si="16"/>
        <v>立3段得点表!16:25</v>
      </c>
      <c r="CJ35" s="60" t="str">
        <f t="shared" si="17"/>
        <v>ボール得点表!3:12</v>
      </c>
      <c r="CK35" s="62" t="str">
        <f t="shared" si="18"/>
        <v>ボール得点表!16:25</v>
      </c>
      <c r="CL35" s="60" t="str">
        <f t="shared" si="30"/>
        <v>50m得点表!3:12</v>
      </c>
      <c r="CM35" s="62" t="str">
        <f t="shared" si="19"/>
        <v>50m得点表!16:25</v>
      </c>
      <c r="CN35" s="60" t="str">
        <f t="shared" si="20"/>
        <v>往得点表!3:12</v>
      </c>
      <c r="CO35" s="62" t="str">
        <f t="shared" si="21"/>
        <v>往得点表!16:25</v>
      </c>
      <c r="CP35" s="60" t="str">
        <f t="shared" si="22"/>
        <v>腕得点表!3:12</v>
      </c>
      <c r="CQ35" s="62" t="str">
        <f t="shared" si="23"/>
        <v>腕得点表!16:25</v>
      </c>
      <c r="CR35" s="60" t="str">
        <f t="shared" si="24"/>
        <v>腕膝得点表!3:4</v>
      </c>
      <c r="CS35" s="62" t="str">
        <f t="shared" si="25"/>
        <v>腕膝得点表!8:9</v>
      </c>
      <c r="CT35" s="60" t="str">
        <f t="shared" si="26"/>
        <v>20mシャトルラン得点表!3:12</v>
      </c>
      <c r="CU35" s="62" t="str">
        <f t="shared" si="27"/>
        <v>20mシャトルラン得点表!16:25</v>
      </c>
      <c r="CV35" s="132" t="b">
        <f t="shared" si="2"/>
        <v>0</v>
      </c>
      <c r="CW35" s="38">
        <f t="shared" si="31"/>
        <v>0</v>
      </c>
    </row>
    <row r="36" spans="2:101" ht="18" customHeight="1">
      <c r="B36" s="64">
        <v>12</v>
      </c>
      <c r="C36" s="252"/>
      <c r="D36" s="10"/>
      <c r="E36" s="11"/>
      <c r="F36" s="12"/>
      <c r="G36" s="236" t="str">
        <f t="shared" si="0"/>
        <v/>
      </c>
      <c r="H36" s="65" t="str">
        <f t="shared" si="3"/>
        <v/>
      </c>
      <c r="I36" s="11"/>
      <c r="J36" s="13"/>
      <c r="K36" s="86"/>
      <c r="L36" s="66" t="str">
        <f t="shared" ca="1" si="4"/>
        <v/>
      </c>
      <c r="M36" s="82"/>
      <c r="N36" s="11"/>
      <c r="O36" s="11"/>
      <c r="P36" s="11"/>
      <c r="Q36" s="14"/>
      <c r="R36" s="67" t="str">
        <f t="shared" ca="1" si="5"/>
        <v/>
      </c>
      <c r="S36" s="82"/>
      <c r="T36" s="11"/>
      <c r="U36" s="11"/>
      <c r="V36" s="11"/>
      <c r="W36" s="13"/>
      <c r="X36" s="86"/>
      <c r="Y36" s="116" t="str">
        <f t="shared" ca="1" si="6"/>
        <v/>
      </c>
      <c r="Z36" s="79"/>
      <c r="AA36" s="82"/>
      <c r="AB36" s="11"/>
      <c r="AC36" s="11"/>
      <c r="AD36" s="11"/>
      <c r="AE36" s="31"/>
      <c r="AF36" s="14"/>
      <c r="AG36" s="67" t="str">
        <f t="shared" ca="1" si="7"/>
        <v/>
      </c>
      <c r="AH36" s="14"/>
      <c r="AI36" s="67" t="str">
        <f t="shared" ca="1" si="8"/>
        <v/>
      </c>
      <c r="AJ36" s="86"/>
      <c r="AK36" s="65" t="str">
        <f t="shared" ca="1" si="9"/>
        <v/>
      </c>
      <c r="AL36" s="14"/>
      <c r="AM36" s="67" t="str">
        <f t="shared" ca="1" si="10"/>
        <v/>
      </c>
      <c r="AN36" s="14"/>
      <c r="AO36" s="67" t="str">
        <f t="shared" ca="1" si="11"/>
        <v/>
      </c>
      <c r="AP36" s="117" t="str">
        <f t="shared" si="29"/>
        <v/>
      </c>
      <c r="AQ36" s="117" t="str">
        <f t="shared" si="28"/>
        <v/>
      </c>
      <c r="AR36" s="117" t="str">
        <f>IF(AP36=7,VLOOKUP(AQ36,設定!$A$2:$B$6,2,1),"---")</f>
        <v>---</v>
      </c>
      <c r="AS36" s="216"/>
      <c r="AT36" s="217"/>
      <c r="AU36" s="217"/>
      <c r="AV36" s="162" t="s">
        <v>74</v>
      </c>
      <c r="AW36" s="163"/>
      <c r="AX36" s="162"/>
      <c r="AY36" s="164"/>
      <c r="AZ36" s="131" t="str">
        <f t="shared" si="12"/>
        <v/>
      </c>
      <c r="BA36" s="162" t="s">
        <v>74</v>
      </c>
      <c r="BB36" s="162" t="s">
        <v>74</v>
      </c>
      <c r="BC36" s="162" t="s">
        <v>74</v>
      </c>
      <c r="BD36" s="162"/>
      <c r="BE36" s="162"/>
      <c r="BF36" s="162"/>
      <c r="BG36" s="162"/>
      <c r="BH36" s="177"/>
      <c r="BI36" s="178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79"/>
      <c r="CB36" s="37"/>
      <c r="CD36" s="61">
        <v>12</v>
      </c>
      <c r="CE36" s="60" t="str">
        <f t="shared" si="1"/>
        <v/>
      </c>
      <c r="CF36" s="60" t="str">
        <f t="shared" si="13"/>
        <v>立得点表!3:12</v>
      </c>
      <c r="CG36" s="62" t="str">
        <f t="shared" si="14"/>
        <v>立得点表!16:25</v>
      </c>
      <c r="CH36" s="60" t="str">
        <f t="shared" si="15"/>
        <v>立3段得点表!3:12</v>
      </c>
      <c r="CI36" s="62" t="str">
        <f t="shared" si="16"/>
        <v>立3段得点表!16:25</v>
      </c>
      <c r="CJ36" s="60" t="str">
        <f t="shared" si="17"/>
        <v>ボール得点表!3:12</v>
      </c>
      <c r="CK36" s="62" t="str">
        <f t="shared" si="18"/>
        <v>ボール得点表!16:25</v>
      </c>
      <c r="CL36" s="60" t="str">
        <f t="shared" si="30"/>
        <v>50m得点表!3:12</v>
      </c>
      <c r="CM36" s="62" t="str">
        <f t="shared" si="19"/>
        <v>50m得点表!16:25</v>
      </c>
      <c r="CN36" s="60" t="str">
        <f t="shared" si="20"/>
        <v>往得点表!3:12</v>
      </c>
      <c r="CO36" s="62" t="str">
        <f t="shared" si="21"/>
        <v>往得点表!16:25</v>
      </c>
      <c r="CP36" s="60" t="str">
        <f t="shared" si="22"/>
        <v>腕得点表!3:12</v>
      </c>
      <c r="CQ36" s="62" t="str">
        <f t="shared" si="23"/>
        <v>腕得点表!16:25</v>
      </c>
      <c r="CR36" s="60" t="str">
        <f t="shared" si="24"/>
        <v>腕膝得点表!3:4</v>
      </c>
      <c r="CS36" s="62" t="str">
        <f t="shared" si="25"/>
        <v>腕膝得点表!8:9</v>
      </c>
      <c r="CT36" s="60" t="str">
        <f t="shared" si="26"/>
        <v>20mシャトルラン得点表!3:12</v>
      </c>
      <c r="CU36" s="62" t="str">
        <f t="shared" si="27"/>
        <v>20mシャトルラン得点表!16:25</v>
      </c>
      <c r="CV36" s="132" t="b">
        <f t="shared" si="2"/>
        <v>0</v>
      </c>
      <c r="CW36" s="38">
        <f t="shared" si="31"/>
        <v>0</v>
      </c>
    </row>
    <row r="37" spans="2:101" ht="18" customHeight="1">
      <c r="B37" s="134">
        <v>13</v>
      </c>
      <c r="C37" s="252"/>
      <c r="D37" s="16"/>
      <c r="E37" s="15"/>
      <c r="F37" s="17"/>
      <c r="G37" s="239" t="str">
        <f t="shared" si="0"/>
        <v/>
      </c>
      <c r="H37" s="119" t="str">
        <f t="shared" si="3"/>
        <v/>
      </c>
      <c r="I37" s="18"/>
      <c r="J37" s="19"/>
      <c r="K37" s="145"/>
      <c r="L37" s="120" t="str">
        <f t="shared" ca="1" si="4"/>
        <v/>
      </c>
      <c r="M37" s="147"/>
      <c r="N37" s="18"/>
      <c r="O37" s="18"/>
      <c r="P37" s="148"/>
      <c r="Q37" s="20"/>
      <c r="R37" s="121" t="str">
        <f t="shared" ca="1" si="5"/>
        <v/>
      </c>
      <c r="S37" s="147"/>
      <c r="T37" s="18"/>
      <c r="U37" s="18"/>
      <c r="V37" s="18"/>
      <c r="W37" s="19"/>
      <c r="X37" s="145"/>
      <c r="Y37" s="122" t="str">
        <f t="shared" ca="1" si="6"/>
        <v/>
      </c>
      <c r="Z37" s="251"/>
      <c r="AA37" s="147"/>
      <c r="AB37" s="18"/>
      <c r="AC37" s="18"/>
      <c r="AD37" s="18"/>
      <c r="AE37" s="148"/>
      <c r="AF37" s="20"/>
      <c r="AG37" s="121" t="str">
        <f t="shared" ca="1" si="7"/>
        <v/>
      </c>
      <c r="AH37" s="20"/>
      <c r="AI37" s="121" t="str">
        <f t="shared" ca="1" si="8"/>
        <v/>
      </c>
      <c r="AJ37" s="145"/>
      <c r="AK37" s="123" t="str">
        <f t="shared" ca="1" si="9"/>
        <v/>
      </c>
      <c r="AL37" s="20"/>
      <c r="AM37" s="121" t="str">
        <f t="shared" ca="1" si="10"/>
        <v/>
      </c>
      <c r="AN37" s="20"/>
      <c r="AO37" s="121" t="str">
        <f t="shared" ca="1" si="11"/>
        <v/>
      </c>
      <c r="AP37" s="124" t="str">
        <f t="shared" si="29"/>
        <v/>
      </c>
      <c r="AQ37" s="124" t="str">
        <f t="shared" si="28"/>
        <v/>
      </c>
      <c r="AR37" s="124" t="str">
        <f>IF(AP37=7,VLOOKUP(AQ37,設定!$A$2:$B$6,2,1),"---")</f>
        <v>---</v>
      </c>
      <c r="AS37" s="218"/>
      <c r="AT37" s="219"/>
      <c r="AU37" s="219"/>
      <c r="AV37" s="165" t="s">
        <v>74</v>
      </c>
      <c r="AW37" s="166"/>
      <c r="AX37" s="165"/>
      <c r="AY37" s="167"/>
      <c r="AZ37" s="135" t="str">
        <f t="shared" si="12"/>
        <v/>
      </c>
      <c r="BA37" s="165" t="s">
        <v>74</v>
      </c>
      <c r="BB37" s="165" t="s">
        <v>74</v>
      </c>
      <c r="BC37" s="165" t="s">
        <v>74</v>
      </c>
      <c r="BD37" s="165"/>
      <c r="BE37" s="165"/>
      <c r="BF37" s="165"/>
      <c r="BG37" s="165"/>
      <c r="BH37" s="180"/>
      <c r="BI37" s="181"/>
      <c r="BJ37" s="165"/>
      <c r="BK37" s="165"/>
      <c r="BL37" s="165"/>
      <c r="BM37" s="165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  <c r="BX37" s="165"/>
      <c r="BY37" s="165"/>
      <c r="BZ37" s="165"/>
      <c r="CA37" s="182"/>
      <c r="CB37" s="37"/>
      <c r="CD37" s="61">
        <v>13</v>
      </c>
      <c r="CE37" s="126" t="str">
        <f t="shared" si="1"/>
        <v/>
      </c>
      <c r="CF37" s="126" t="str">
        <f t="shared" si="13"/>
        <v>立得点表!3:12</v>
      </c>
      <c r="CG37" s="127" t="str">
        <f t="shared" si="14"/>
        <v>立得点表!16:25</v>
      </c>
      <c r="CH37" s="126" t="str">
        <f t="shared" si="15"/>
        <v>立3段得点表!3:12</v>
      </c>
      <c r="CI37" s="127" t="str">
        <f t="shared" si="16"/>
        <v>立3段得点表!16:25</v>
      </c>
      <c r="CJ37" s="126" t="str">
        <f t="shared" si="17"/>
        <v>ボール得点表!3:12</v>
      </c>
      <c r="CK37" s="127" t="str">
        <f t="shared" si="18"/>
        <v>ボール得点表!16:25</v>
      </c>
      <c r="CL37" s="126" t="str">
        <f t="shared" si="30"/>
        <v>50m得点表!3:12</v>
      </c>
      <c r="CM37" s="127" t="str">
        <f t="shared" si="19"/>
        <v>50m得点表!16:25</v>
      </c>
      <c r="CN37" s="126" t="str">
        <f t="shared" si="20"/>
        <v>往得点表!3:12</v>
      </c>
      <c r="CO37" s="127" t="str">
        <f t="shared" si="21"/>
        <v>往得点表!16:25</v>
      </c>
      <c r="CP37" s="126" t="str">
        <f t="shared" si="22"/>
        <v>腕得点表!3:12</v>
      </c>
      <c r="CQ37" s="127" t="str">
        <f t="shared" si="23"/>
        <v>腕得点表!16:25</v>
      </c>
      <c r="CR37" s="126" t="str">
        <f t="shared" si="24"/>
        <v>腕膝得点表!3:4</v>
      </c>
      <c r="CS37" s="127" t="str">
        <f t="shared" si="25"/>
        <v>腕膝得点表!8:9</v>
      </c>
      <c r="CT37" s="126" t="str">
        <f t="shared" si="26"/>
        <v>20mシャトルラン得点表!3:12</v>
      </c>
      <c r="CU37" s="127" t="str">
        <f t="shared" si="27"/>
        <v>20mシャトルラン得点表!16:25</v>
      </c>
      <c r="CV37" s="128" t="b">
        <f t="shared" si="2"/>
        <v>0</v>
      </c>
      <c r="CW37" s="38">
        <f t="shared" si="31"/>
        <v>0</v>
      </c>
    </row>
    <row r="38" spans="2:101" ht="18" customHeight="1">
      <c r="B38" s="136">
        <v>14</v>
      </c>
      <c r="C38" s="252"/>
      <c r="D38" s="21"/>
      <c r="E38" s="22"/>
      <c r="F38" s="23"/>
      <c r="G38" s="133" t="str">
        <f t="shared" si="0"/>
        <v/>
      </c>
      <c r="H38" s="68" t="str">
        <f t="shared" si="3"/>
        <v/>
      </c>
      <c r="I38" s="22"/>
      <c r="J38" s="24"/>
      <c r="K38" s="87"/>
      <c r="L38" s="69" t="str">
        <f t="shared" ca="1" si="4"/>
        <v/>
      </c>
      <c r="M38" s="83"/>
      <c r="N38" s="22"/>
      <c r="O38" s="22"/>
      <c r="P38" s="22"/>
      <c r="Q38" s="25"/>
      <c r="R38" s="70" t="str">
        <f t="shared" ca="1" si="5"/>
        <v/>
      </c>
      <c r="S38" s="83"/>
      <c r="T38" s="22"/>
      <c r="U38" s="22"/>
      <c r="V38" s="22"/>
      <c r="W38" s="24"/>
      <c r="X38" s="87"/>
      <c r="Y38" s="129" t="str">
        <f t="shared" ca="1" si="6"/>
        <v/>
      </c>
      <c r="Z38" s="152"/>
      <c r="AA38" s="83"/>
      <c r="AB38" s="22"/>
      <c r="AC38" s="22"/>
      <c r="AD38" s="22"/>
      <c r="AE38" s="32"/>
      <c r="AF38" s="25"/>
      <c r="AG38" s="70" t="str">
        <f t="shared" ca="1" si="7"/>
        <v/>
      </c>
      <c r="AH38" s="25"/>
      <c r="AI38" s="70" t="str">
        <f t="shared" ca="1" si="8"/>
        <v/>
      </c>
      <c r="AJ38" s="87"/>
      <c r="AK38" s="68" t="str">
        <f t="shared" ca="1" si="9"/>
        <v/>
      </c>
      <c r="AL38" s="25"/>
      <c r="AM38" s="70" t="str">
        <f t="shared" ca="1" si="10"/>
        <v/>
      </c>
      <c r="AN38" s="25"/>
      <c r="AO38" s="70" t="str">
        <f t="shared" ca="1" si="11"/>
        <v/>
      </c>
      <c r="AP38" s="130" t="str">
        <f t="shared" si="29"/>
        <v/>
      </c>
      <c r="AQ38" s="130" t="str">
        <f t="shared" si="28"/>
        <v/>
      </c>
      <c r="AR38" s="130" t="str">
        <f>IF(AP38=7,VLOOKUP(AQ38,設定!$A$2:$B$6,2,1),"---")</f>
        <v>---</v>
      </c>
      <c r="AS38" s="216"/>
      <c r="AT38" s="217"/>
      <c r="AU38" s="217"/>
      <c r="AV38" s="162" t="s">
        <v>74</v>
      </c>
      <c r="AW38" s="163"/>
      <c r="AX38" s="162"/>
      <c r="AY38" s="164"/>
      <c r="AZ38" s="131" t="str">
        <f t="shared" si="12"/>
        <v/>
      </c>
      <c r="BA38" s="162" t="s">
        <v>74</v>
      </c>
      <c r="BB38" s="162" t="s">
        <v>74</v>
      </c>
      <c r="BC38" s="162" t="s">
        <v>74</v>
      </c>
      <c r="BD38" s="162"/>
      <c r="BE38" s="162"/>
      <c r="BF38" s="162"/>
      <c r="BG38" s="162"/>
      <c r="BH38" s="177"/>
      <c r="BI38" s="178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79"/>
      <c r="CB38" s="37"/>
      <c r="CD38" s="61">
        <v>14</v>
      </c>
      <c r="CE38" s="60" t="str">
        <f t="shared" si="1"/>
        <v/>
      </c>
      <c r="CF38" s="60" t="str">
        <f t="shared" si="13"/>
        <v>立得点表!3:12</v>
      </c>
      <c r="CG38" s="62" t="str">
        <f t="shared" si="14"/>
        <v>立得点表!16:25</v>
      </c>
      <c r="CH38" s="60" t="str">
        <f t="shared" si="15"/>
        <v>立3段得点表!3:12</v>
      </c>
      <c r="CI38" s="62" t="str">
        <f t="shared" si="16"/>
        <v>立3段得点表!16:25</v>
      </c>
      <c r="CJ38" s="60" t="str">
        <f t="shared" si="17"/>
        <v>ボール得点表!3:12</v>
      </c>
      <c r="CK38" s="62" t="str">
        <f t="shared" si="18"/>
        <v>ボール得点表!16:25</v>
      </c>
      <c r="CL38" s="60" t="str">
        <f t="shared" si="30"/>
        <v>50m得点表!3:12</v>
      </c>
      <c r="CM38" s="62" t="str">
        <f t="shared" si="19"/>
        <v>50m得点表!16:25</v>
      </c>
      <c r="CN38" s="60" t="str">
        <f t="shared" si="20"/>
        <v>往得点表!3:12</v>
      </c>
      <c r="CO38" s="62" t="str">
        <f t="shared" si="21"/>
        <v>往得点表!16:25</v>
      </c>
      <c r="CP38" s="60" t="str">
        <f t="shared" si="22"/>
        <v>腕得点表!3:12</v>
      </c>
      <c r="CQ38" s="62" t="str">
        <f t="shared" si="23"/>
        <v>腕得点表!16:25</v>
      </c>
      <c r="CR38" s="60" t="str">
        <f t="shared" si="24"/>
        <v>腕膝得点表!3:4</v>
      </c>
      <c r="CS38" s="62" t="str">
        <f t="shared" si="25"/>
        <v>腕膝得点表!8:9</v>
      </c>
      <c r="CT38" s="60" t="str">
        <f t="shared" si="26"/>
        <v>20mシャトルラン得点表!3:12</v>
      </c>
      <c r="CU38" s="62" t="str">
        <f t="shared" si="27"/>
        <v>20mシャトルラン得点表!16:25</v>
      </c>
      <c r="CV38" s="63" t="b">
        <f t="shared" si="2"/>
        <v>0</v>
      </c>
      <c r="CW38" s="38">
        <f t="shared" si="31"/>
        <v>0</v>
      </c>
    </row>
    <row r="39" spans="2:101" ht="18" customHeight="1">
      <c r="B39" s="64">
        <v>15</v>
      </c>
      <c r="C39" s="252"/>
      <c r="D39" s="10"/>
      <c r="E39" s="11"/>
      <c r="F39" s="12"/>
      <c r="G39" s="236" t="str">
        <f t="shared" si="0"/>
        <v/>
      </c>
      <c r="H39" s="65" t="str">
        <f t="shared" si="3"/>
        <v/>
      </c>
      <c r="I39" s="11"/>
      <c r="J39" s="13"/>
      <c r="K39" s="86"/>
      <c r="L39" s="66" t="str">
        <f t="shared" ca="1" si="4"/>
        <v/>
      </c>
      <c r="M39" s="82"/>
      <c r="N39" s="11"/>
      <c r="O39" s="11"/>
      <c r="P39" s="11"/>
      <c r="Q39" s="14"/>
      <c r="R39" s="67" t="str">
        <f t="shared" ca="1" si="5"/>
        <v/>
      </c>
      <c r="S39" s="82"/>
      <c r="T39" s="11"/>
      <c r="U39" s="11"/>
      <c r="V39" s="11"/>
      <c r="W39" s="13"/>
      <c r="X39" s="86"/>
      <c r="Y39" s="116" t="str">
        <f t="shared" ca="1" si="6"/>
        <v/>
      </c>
      <c r="Z39" s="79"/>
      <c r="AA39" s="82"/>
      <c r="AB39" s="11"/>
      <c r="AC39" s="11"/>
      <c r="AD39" s="11"/>
      <c r="AE39" s="31"/>
      <c r="AF39" s="14"/>
      <c r="AG39" s="67" t="str">
        <f t="shared" ca="1" si="7"/>
        <v/>
      </c>
      <c r="AH39" s="14"/>
      <c r="AI39" s="67" t="str">
        <f t="shared" ca="1" si="8"/>
        <v/>
      </c>
      <c r="AJ39" s="86"/>
      <c r="AK39" s="65" t="str">
        <f t="shared" ca="1" si="9"/>
        <v/>
      </c>
      <c r="AL39" s="14"/>
      <c r="AM39" s="67" t="str">
        <f t="shared" ca="1" si="10"/>
        <v/>
      </c>
      <c r="AN39" s="14"/>
      <c r="AO39" s="67" t="str">
        <f t="shared" ca="1" si="11"/>
        <v/>
      </c>
      <c r="AP39" s="117" t="str">
        <f t="shared" si="29"/>
        <v/>
      </c>
      <c r="AQ39" s="117" t="str">
        <f t="shared" si="28"/>
        <v/>
      </c>
      <c r="AR39" s="117" t="str">
        <f>IF(AP39=7,VLOOKUP(AQ39,設定!$A$2:$B$6,2,1),"---")</f>
        <v>---</v>
      </c>
      <c r="AS39" s="216"/>
      <c r="AT39" s="217"/>
      <c r="AU39" s="217"/>
      <c r="AV39" s="162" t="s">
        <v>74</v>
      </c>
      <c r="AW39" s="163"/>
      <c r="AX39" s="162"/>
      <c r="AY39" s="164"/>
      <c r="AZ39" s="131" t="str">
        <f t="shared" si="12"/>
        <v/>
      </c>
      <c r="BA39" s="162" t="s">
        <v>74</v>
      </c>
      <c r="BB39" s="162" t="s">
        <v>74</v>
      </c>
      <c r="BC39" s="162" t="s">
        <v>74</v>
      </c>
      <c r="BD39" s="162"/>
      <c r="BE39" s="162"/>
      <c r="BF39" s="162"/>
      <c r="BG39" s="162"/>
      <c r="BH39" s="177"/>
      <c r="BI39" s="178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79"/>
      <c r="CB39" s="37"/>
      <c r="CD39" s="61">
        <v>15</v>
      </c>
      <c r="CE39" s="60" t="str">
        <f t="shared" si="1"/>
        <v/>
      </c>
      <c r="CF39" s="60" t="str">
        <f t="shared" si="13"/>
        <v>立得点表!3:12</v>
      </c>
      <c r="CG39" s="62" t="str">
        <f t="shared" si="14"/>
        <v>立得点表!16:25</v>
      </c>
      <c r="CH39" s="60" t="str">
        <f t="shared" si="15"/>
        <v>立3段得点表!3:12</v>
      </c>
      <c r="CI39" s="62" t="str">
        <f t="shared" si="16"/>
        <v>立3段得点表!16:25</v>
      </c>
      <c r="CJ39" s="60" t="str">
        <f t="shared" si="17"/>
        <v>ボール得点表!3:12</v>
      </c>
      <c r="CK39" s="62" t="str">
        <f t="shared" si="18"/>
        <v>ボール得点表!16:25</v>
      </c>
      <c r="CL39" s="60" t="str">
        <f t="shared" si="30"/>
        <v>50m得点表!3:12</v>
      </c>
      <c r="CM39" s="62" t="str">
        <f t="shared" si="19"/>
        <v>50m得点表!16:25</v>
      </c>
      <c r="CN39" s="60" t="str">
        <f t="shared" si="20"/>
        <v>往得点表!3:12</v>
      </c>
      <c r="CO39" s="62" t="str">
        <f t="shared" si="21"/>
        <v>往得点表!16:25</v>
      </c>
      <c r="CP39" s="60" t="str">
        <f t="shared" si="22"/>
        <v>腕得点表!3:12</v>
      </c>
      <c r="CQ39" s="62" t="str">
        <f t="shared" si="23"/>
        <v>腕得点表!16:25</v>
      </c>
      <c r="CR39" s="60" t="str">
        <f t="shared" si="24"/>
        <v>腕膝得点表!3:4</v>
      </c>
      <c r="CS39" s="62" t="str">
        <f t="shared" si="25"/>
        <v>腕膝得点表!8:9</v>
      </c>
      <c r="CT39" s="60" t="str">
        <f t="shared" si="26"/>
        <v>20mシャトルラン得点表!3:12</v>
      </c>
      <c r="CU39" s="62" t="str">
        <f t="shared" si="27"/>
        <v>20mシャトルラン得点表!16:25</v>
      </c>
      <c r="CV39" s="132" t="b">
        <f t="shared" si="2"/>
        <v>0</v>
      </c>
      <c r="CW39" s="38">
        <f t="shared" si="31"/>
        <v>0</v>
      </c>
    </row>
    <row r="40" spans="2:101" ht="18" customHeight="1">
      <c r="B40" s="64">
        <v>16</v>
      </c>
      <c r="C40" s="252"/>
      <c r="D40" s="10"/>
      <c r="E40" s="11"/>
      <c r="F40" s="12"/>
      <c r="G40" s="236" t="str">
        <f t="shared" si="0"/>
        <v/>
      </c>
      <c r="H40" s="65" t="str">
        <f t="shared" si="3"/>
        <v/>
      </c>
      <c r="I40" s="11"/>
      <c r="J40" s="13"/>
      <c r="K40" s="86"/>
      <c r="L40" s="66" t="str">
        <f t="shared" ca="1" si="4"/>
        <v/>
      </c>
      <c r="M40" s="82"/>
      <c r="N40" s="11"/>
      <c r="O40" s="11"/>
      <c r="P40" s="11"/>
      <c r="Q40" s="14"/>
      <c r="R40" s="67" t="str">
        <f t="shared" ca="1" si="5"/>
        <v/>
      </c>
      <c r="S40" s="82"/>
      <c r="T40" s="11"/>
      <c r="U40" s="11"/>
      <c r="V40" s="11"/>
      <c r="W40" s="13"/>
      <c r="X40" s="86"/>
      <c r="Y40" s="116" t="str">
        <f t="shared" ca="1" si="6"/>
        <v/>
      </c>
      <c r="Z40" s="79"/>
      <c r="AA40" s="82"/>
      <c r="AB40" s="11"/>
      <c r="AC40" s="11"/>
      <c r="AD40" s="11"/>
      <c r="AE40" s="31"/>
      <c r="AF40" s="14"/>
      <c r="AG40" s="67" t="str">
        <f t="shared" ca="1" si="7"/>
        <v/>
      </c>
      <c r="AH40" s="14"/>
      <c r="AI40" s="67" t="str">
        <f t="shared" ca="1" si="8"/>
        <v/>
      </c>
      <c r="AJ40" s="86"/>
      <c r="AK40" s="65" t="str">
        <f t="shared" ca="1" si="9"/>
        <v/>
      </c>
      <c r="AL40" s="14"/>
      <c r="AM40" s="67" t="str">
        <f t="shared" ca="1" si="10"/>
        <v/>
      </c>
      <c r="AN40" s="14"/>
      <c r="AO40" s="67" t="str">
        <f t="shared" ca="1" si="11"/>
        <v/>
      </c>
      <c r="AP40" s="117" t="str">
        <f t="shared" si="29"/>
        <v/>
      </c>
      <c r="AQ40" s="117" t="str">
        <f t="shared" si="28"/>
        <v/>
      </c>
      <c r="AR40" s="117" t="str">
        <f>IF(AP40=7,VLOOKUP(AQ40,設定!$A$2:$B$6,2,1),"---")</f>
        <v>---</v>
      </c>
      <c r="AS40" s="216"/>
      <c r="AT40" s="217"/>
      <c r="AU40" s="217"/>
      <c r="AV40" s="162" t="s">
        <v>74</v>
      </c>
      <c r="AW40" s="163"/>
      <c r="AX40" s="162"/>
      <c r="AY40" s="164"/>
      <c r="AZ40" s="131" t="str">
        <f t="shared" si="12"/>
        <v/>
      </c>
      <c r="BA40" s="162" t="s">
        <v>74</v>
      </c>
      <c r="BB40" s="162" t="s">
        <v>74</v>
      </c>
      <c r="BC40" s="162" t="s">
        <v>74</v>
      </c>
      <c r="BD40" s="162"/>
      <c r="BE40" s="162"/>
      <c r="BF40" s="162"/>
      <c r="BG40" s="162"/>
      <c r="BH40" s="177"/>
      <c r="BI40" s="178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79"/>
      <c r="CB40" s="37"/>
      <c r="CD40" s="61">
        <v>16</v>
      </c>
      <c r="CE40" s="60" t="str">
        <f t="shared" si="1"/>
        <v/>
      </c>
      <c r="CF40" s="60" t="str">
        <f t="shared" si="13"/>
        <v>立得点表!3:12</v>
      </c>
      <c r="CG40" s="62" t="str">
        <f t="shared" si="14"/>
        <v>立得点表!16:25</v>
      </c>
      <c r="CH40" s="60" t="str">
        <f t="shared" si="15"/>
        <v>立3段得点表!3:12</v>
      </c>
      <c r="CI40" s="62" t="str">
        <f t="shared" si="16"/>
        <v>立3段得点表!16:25</v>
      </c>
      <c r="CJ40" s="60" t="str">
        <f t="shared" si="17"/>
        <v>ボール得点表!3:12</v>
      </c>
      <c r="CK40" s="62" t="str">
        <f t="shared" si="18"/>
        <v>ボール得点表!16:25</v>
      </c>
      <c r="CL40" s="60" t="str">
        <f t="shared" si="30"/>
        <v>50m得点表!3:12</v>
      </c>
      <c r="CM40" s="62" t="str">
        <f t="shared" si="19"/>
        <v>50m得点表!16:25</v>
      </c>
      <c r="CN40" s="60" t="str">
        <f t="shared" si="20"/>
        <v>往得点表!3:12</v>
      </c>
      <c r="CO40" s="62" t="str">
        <f t="shared" si="21"/>
        <v>往得点表!16:25</v>
      </c>
      <c r="CP40" s="60" t="str">
        <f t="shared" si="22"/>
        <v>腕得点表!3:12</v>
      </c>
      <c r="CQ40" s="62" t="str">
        <f t="shared" si="23"/>
        <v>腕得点表!16:25</v>
      </c>
      <c r="CR40" s="60" t="str">
        <f t="shared" si="24"/>
        <v>腕膝得点表!3:4</v>
      </c>
      <c r="CS40" s="62" t="str">
        <f t="shared" si="25"/>
        <v>腕膝得点表!8:9</v>
      </c>
      <c r="CT40" s="60" t="str">
        <f t="shared" si="26"/>
        <v>20mシャトルラン得点表!3:12</v>
      </c>
      <c r="CU40" s="62" t="str">
        <f t="shared" si="27"/>
        <v>20mシャトルラン得点表!16:25</v>
      </c>
      <c r="CV40" s="132" t="b">
        <f t="shared" si="2"/>
        <v>0</v>
      </c>
      <c r="CW40" s="38">
        <f t="shared" si="31"/>
        <v>0</v>
      </c>
    </row>
    <row r="41" spans="2:101" ht="18" customHeight="1">
      <c r="B41" s="64">
        <v>17</v>
      </c>
      <c r="C41" s="252"/>
      <c r="D41" s="10"/>
      <c r="E41" s="11"/>
      <c r="F41" s="12"/>
      <c r="G41" s="236" t="str">
        <f t="shared" si="0"/>
        <v/>
      </c>
      <c r="H41" s="65" t="str">
        <f t="shared" si="3"/>
        <v/>
      </c>
      <c r="I41" s="11"/>
      <c r="J41" s="13"/>
      <c r="K41" s="86"/>
      <c r="L41" s="66" t="str">
        <f t="shared" ca="1" si="4"/>
        <v/>
      </c>
      <c r="M41" s="82"/>
      <c r="N41" s="11"/>
      <c r="O41" s="11"/>
      <c r="P41" s="11"/>
      <c r="Q41" s="14"/>
      <c r="R41" s="67" t="str">
        <f t="shared" ca="1" si="5"/>
        <v/>
      </c>
      <c r="S41" s="82"/>
      <c r="T41" s="11"/>
      <c r="U41" s="11"/>
      <c r="V41" s="11"/>
      <c r="W41" s="13"/>
      <c r="X41" s="86"/>
      <c r="Y41" s="116" t="str">
        <f t="shared" ca="1" si="6"/>
        <v/>
      </c>
      <c r="Z41" s="79"/>
      <c r="AA41" s="82"/>
      <c r="AB41" s="11"/>
      <c r="AC41" s="11"/>
      <c r="AD41" s="11"/>
      <c r="AE41" s="31"/>
      <c r="AF41" s="14"/>
      <c r="AG41" s="67" t="str">
        <f t="shared" ca="1" si="7"/>
        <v/>
      </c>
      <c r="AH41" s="14"/>
      <c r="AI41" s="67" t="str">
        <f t="shared" ca="1" si="8"/>
        <v/>
      </c>
      <c r="AJ41" s="86"/>
      <c r="AK41" s="65" t="str">
        <f t="shared" ca="1" si="9"/>
        <v/>
      </c>
      <c r="AL41" s="14"/>
      <c r="AM41" s="67" t="str">
        <f t="shared" ca="1" si="10"/>
        <v/>
      </c>
      <c r="AN41" s="14"/>
      <c r="AO41" s="67" t="str">
        <f t="shared" ca="1" si="11"/>
        <v/>
      </c>
      <c r="AP41" s="117" t="str">
        <f t="shared" si="29"/>
        <v/>
      </c>
      <c r="AQ41" s="117" t="str">
        <f t="shared" si="28"/>
        <v/>
      </c>
      <c r="AR41" s="117" t="str">
        <f>IF(AP41=7,VLOOKUP(AQ41,設定!$A$2:$B$6,2,1),"---")</f>
        <v>---</v>
      </c>
      <c r="AS41" s="216"/>
      <c r="AT41" s="217"/>
      <c r="AU41" s="217"/>
      <c r="AV41" s="162" t="s">
        <v>74</v>
      </c>
      <c r="AW41" s="163"/>
      <c r="AX41" s="162"/>
      <c r="AY41" s="164"/>
      <c r="AZ41" s="131" t="str">
        <f t="shared" si="12"/>
        <v/>
      </c>
      <c r="BA41" s="162" t="s">
        <v>74</v>
      </c>
      <c r="BB41" s="162" t="s">
        <v>74</v>
      </c>
      <c r="BC41" s="162" t="s">
        <v>74</v>
      </c>
      <c r="BD41" s="162"/>
      <c r="BE41" s="162"/>
      <c r="BF41" s="162"/>
      <c r="BG41" s="162"/>
      <c r="BH41" s="177"/>
      <c r="BI41" s="178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79"/>
      <c r="CB41" s="37"/>
      <c r="CD41" s="61">
        <v>17</v>
      </c>
      <c r="CE41" s="60" t="str">
        <f t="shared" si="1"/>
        <v/>
      </c>
      <c r="CF41" s="60" t="str">
        <f t="shared" si="13"/>
        <v>立得点表!3:12</v>
      </c>
      <c r="CG41" s="62" t="str">
        <f t="shared" si="14"/>
        <v>立得点表!16:25</v>
      </c>
      <c r="CH41" s="60" t="str">
        <f t="shared" si="15"/>
        <v>立3段得点表!3:12</v>
      </c>
      <c r="CI41" s="62" t="str">
        <f t="shared" si="16"/>
        <v>立3段得点表!16:25</v>
      </c>
      <c r="CJ41" s="60" t="str">
        <f t="shared" si="17"/>
        <v>ボール得点表!3:12</v>
      </c>
      <c r="CK41" s="62" t="str">
        <f t="shared" si="18"/>
        <v>ボール得点表!16:25</v>
      </c>
      <c r="CL41" s="60" t="str">
        <f t="shared" si="30"/>
        <v>50m得点表!3:12</v>
      </c>
      <c r="CM41" s="62" t="str">
        <f t="shared" si="19"/>
        <v>50m得点表!16:25</v>
      </c>
      <c r="CN41" s="60" t="str">
        <f t="shared" si="20"/>
        <v>往得点表!3:12</v>
      </c>
      <c r="CO41" s="62" t="str">
        <f t="shared" si="21"/>
        <v>往得点表!16:25</v>
      </c>
      <c r="CP41" s="60" t="str">
        <f t="shared" si="22"/>
        <v>腕得点表!3:12</v>
      </c>
      <c r="CQ41" s="62" t="str">
        <f t="shared" si="23"/>
        <v>腕得点表!16:25</v>
      </c>
      <c r="CR41" s="60" t="str">
        <f t="shared" si="24"/>
        <v>腕膝得点表!3:4</v>
      </c>
      <c r="CS41" s="62" t="str">
        <f t="shared" si="25"/>
        <v>腕膝得点表!8:9</v>
      </c>
      <c r="CT41" s="60" t="str">
        <f t="shared" si="26"/>
        <v>20mシャトルラン得点表!3:12</v>
      </c>
      <c r="CU41" s="62" t="str">
        <f t="shared" si="27"/>
        <v>20mシャトルラン得点表!16:25</v>
      </c>
      <c r="CV41" s="132" t="b">
        <f t="shared" si="2"/>
        <v>0</v>
      </c>
      <c r="CW41" s="38">
        <f t="shared" si="31"/>
        <v>0</v>
      </c>
    </row>
    <row r="42" spans="2:101" ht="18" customHeight="1">
      <c r="B42" s="64">
        <v>18</v>
      </c>
      <c r="C42" s="252"/>
      <c r="D42" s="21"/>
      <c r="E42" s="11"/>
      <c r="F42" s="23"/>
      <c r="G42" s="236" t="str">
        <f t="shared" si="0"/>
        <v/>
      </c>
      <c r="H42" s="133" t="str">
        <f t="shared" si="3"/>
        <v/>
      </c>
      <c r="I42" s="22"/>
      <c r="J42" s="24"/>
      <c r="K42" s="87"/>
      <c r="L42" s="69" t="str">
        <f t="shared" ca="1" si="4"/>
        <v/>
      </c>
      <c r="M42" s="82"/>
      <c r="N42" s="11"/>
      <c r="O42" s="11"/>
      <c r="P42" s="11"/>
      <c r="Q42" s="25"/>
      <c r="R42" s="70" t="str">
        <f t="shared" ca="1" si="5"/>
        <v/>
      </c>
      <c r="S42" s="83"/>
      <c r="T42" s="22"/>
      <c r="U42" s="22"/>
      <c r="V42" s="22"/>
      <c r="W42" s="24"/>
      <c r="X42" s="87"/>
      <c r="Y42" s="129" t="str">
        <f t="shared" ca="1" si="6"/>
        <v/>
      </c>
      <c r="Z42" s="79"/>
      <c r="AA42" s="83"/>
      <c r="AB42" s="22"/>
      <c r="AC42" s="22"/>
      <c r="AD42" s="22"/>
      <c r="AE42" s="32"/>
      <c r="AF42" s="25"/>
      <c r="AG42" s="70" t="str">
        <f t="shared" ca="1" si="7"/>
        <v/>
      </c>
      <c r="AH42" s="25"/>
      <c r="AI42" s="70" t="str">
        <f t="shared" ca="1" si="8"/>
        <v/>
      </c>
      <c r="AJ42" s="87"/>
      <c r="AK42" s="68" t="str">
        <f t="shared" ca="1" si="9"/>
        <v/>
      </c>
      <c r="AL42" s="25"/>
      <c r="AM42" s="70" t="str">
        <f t="shared" ca="1" si="10"/>
        <v/>
      </c>
      <c r="AN42" s="25"/>
      <c r="AO42" s="70" t="str">
        <f t="shared" ca="1" si="11"/>
        <v/>
      </c>
      <c r="AP42" s="130" t="str">
        <f t="shared" si="29"/>
        <v/>
      </c>
      <c r="AQ42" s="130" t="str">
        <f t="shared" si="28"/>
        <v/>
      </c>
      <c r="AR42" s="130" t="str">
        <f>IF(AP42=7,VLOOKUP(AQ42,設定!$A$2:$B$6,2,1),"---")</f>
        <v>---</v>
      </c>
      <c r="AS42" s="212"/>
      <c r="AT42" s="213"/>
      <c r="AU42" s="213"/>
      <c r="AV42" s="156" t="s">
        <v>74</v>
      </c>
      <c r="AW42" s="157"/>
      <c r="AX42" s="156"/>
      <c r="AY42" s="158"/>
      <c r="AZ42" s="118" t="str">
        <f t="shared" si="12"/>
        <v/>
      </c>
      <c r="BA42" s="156" t="s">
        <v>74</v>
      </c>
      <c r="BB42" s="156" t="s">
        <v>74</v>
      </c>
      <c r="BC42" s="156" t="s">
        <v>74</v>
      </c>
      <c r="BD42" s="156"/>
      <c r="BE42" s="156"/>
      <c r="BF42" s="156"/>
      <c r="BG42" s="156"/>
      <c r="BH42" s="171"/>
      <c r="BI42" s="172"/>
      <c r="BJ42" s="156"/>
      <c r="BK42" s="156"/>
      <c r="BL42" s="156"/>
      <c r="BM42" s="156"/>
      <c r="BN42" s="156"/>
      <c r="BO42" s="156"/>
      <c r="BP42" s="156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173"/>
      <c r="CB42" s="37"/>
      <c r="CD42" s="61">
        <v>18</v>
      </c>
      <c r="CE42" s="126" t="str">
        <f t="shared" si="1"/>
        <v/>
      </c>
      <c r="CF42" s="126" t="str">
        <f t="shared" si="13"/>
        <v>立得点表!3:12</v>
      </c>
      <c r="CG42" s="127" t="str">
        <f t="shared" si="14"/>
        <v>立得点表!16:25</v>
      </c>
      <c r="CH42" s="126" t="str">
        <f t="shared" si="15"/>
        <v>立3段得点表!3:12</v>
      </c>
      <c r="CI42" s="127" t="str">
        <f t="shared" si="16"/>
        <v>立3段得点表!16:25</v>
      </c>
      <c r="CJ42" s="126" t="str">
        <f t="shared" si="17"/>
        <v>ボール得点表!3:12</v>
      </c>
      <c r="CK42" s="127" t="str">
        <f t="shared" si="18"/>
        <v>ボール得点表!16:25</v>
      </c>
      <c r="CL42" s="126" t="str">
        <f t="shared" si="30"/>
        <v>50m得点表!3:12</v>
      </c>
      <c r="CM42" s="127" t="str">
        <f t="shared" si="19"/>
        <v>50m得点表!16:25</v>
      </c>
      <c r="CN42" s="126" t="str">
        <f t="shared" si="20"/>
        <v>往得点表!3:12</v>
      </c>
      <c r="CO42" s="127" t="str">
        <f t="shared" si="21"/>
        <v>往得点表!16:25</v>
      </c>
      <c r="CP42" s="126" t="str">
        <f t="shared" si="22"/>
        <v>腕得点表!3:12</v>
      </c>
      <c r="CQ42" s="127" t="str">
        <f t="shared" si="23"/>
        <v>腕得点表!16:25</v>
      </c>
      <c r="CR42" s="126" t="str">
        <f t="shared" si="24"/>
        <v>腕膝得点表!3:4</v>
      </c>
      <c r="CS42" s="127" t="str">
        <f t="shared" si="25"/>
        <v>腕膝得点表!8:9</v>
      </c>
      <c r="CT42" s="126" t="str">
        <f t="shared" si="26"/>
        <v>20mシャトルラン得点表!3:12</v>
      </c>
      <c r="CU42" s="127" t="str">
        <f t="shared" si="27"/>
        <v>20mシャトルラン得点表!16:25</v>
      </c>
      <c r="CV42" s="128" t="b">
        <f t="shared" si="2"/>
        <v>0</v>
      </c>
      <c r="CW42" s="38">
        <f t="shared" si="31"/>
        <v>0</v>
      </c>
    </row>
    <row r="43" spans="2:101" ht="18" customHeight="1">
      <c r="B43" s="64">
        <v>19</v>
      </c>
      <c r="C43" s="252"/>
      <c r="D43" s="10"/>
      <c r="E43" s="11"/>
      <c r="F43" s="12"/>
      <c r="G43" s="236" t="str">
        <f t="shared" si="0"/>
        <v/>
      </c>
      <c r="H43" s="65" t="str">
        <f t="shared" si="3"/>
        <v/>
      </c>
      <c r="I43" s="11"/>
      <c r="J43" s="13"/>
      <c r="K43" s="86"/>
      <c r="L43" s="66" t="str">
        <f t="shared" ca="1" si="4"/>
        <v/>
      </c>
      <c r="M43" s="82"/>
      <c r="N43" s="11"/>
      <c r="O43" s="11"/>
      <c r="P43" s="11"/>
      <c r="Q43" s="14"/>
      <c r="R43" s="67" t="str">
        <f t="shared" ca="1" si="5"/>
        <v/>
      </c>
      <c r="S43" s="82"/>
      <c r="T43" s="11"/>
      <c r="U43" s="11"/>
      <c r="V43" s="11"/>
      <c r="W43" s="13"/>
      <c r="X43" s="86"/>
      <c r="Y43" s="116" t="str">
        <f t="shared" ca="1" si="6"/>
        <v/>
      </c>
      <c r="Z43" s="79"/>
      <c r="AA43" s="82"/>
      <c r="AB43" s="11"/>
      <c r="AC43" s="11"/>
      <c r="AD43" s="11"/>
      <c r="AE43" s="31"/>
      <c r="AF43" s="14"/>
      <c r="AG43" s="67" t="str">
        <f t="shared" ca="1" si="7"/>
        <v/>
      </c>
      <c r="AH43" s="14"/>
      <c r="AI43" s="67" t="str">
        <f t="shared" ca="1" si="8"/>
        <v/>
      </c>
      <c r="AJ43" s="86"/>
      <c r="AK43" s="65" t="str">
        <f t="shared" ca="1" si="9"/>
        <v/>
      </c>
      <c r="AL43" s="14"/>
      <c r="AM43" s="67" t="str">
        <f t="shared" ca="1" si="10"/>
        <v/>
      </c>
      <c r="AN43" s="14"/>
      <c r="AO43" s="67" t="str">
        <f t="shared" ca="1" si="11"/>
        <v/>
      </c>
      <c r="AP43" s="117" t="str">
        <f t="shared" si="29"/>
        <v/>
      </c>
      <c r="AQ43" s="117" t="str">
        <f t="shared" si="28"/>
        <v/>
      </c>
      <c r="AR43" s="117" t="str">
        <f>IF(AP43=7,VLOOKUP(AQ43,設定!$A$2:$B$6,2,1),"---")</f>
        <v>---</v>
      </c>
      <c r="AS43" s="212"/>
      <c r="AT43" s="213"/>
      <c r="AU43" s="213"/>
      <c r="AV43" s="156" t="s">
        <v>74</v>
      </c>
      <c r="AW43" s="157"/>
      <c r="AX43" s="156"/>
      <c r="AY43" s="158"/>
      <c r="AZ43" s="118" t="str">
        <f t="shared" si="12"/>
        <v/>
      </c>
      <c r="BA43" s="156" t="s">
        <v>74</v>
      </c>
      <c r="BB43" s="156" t="s">
        <v>74</v>
      </c>
      <c r="BC43" s="156" t="s">
        <v>74</v>
      </c>
      <c r="BD43" s="156"/>
      <c r="BE43" s="156" t="s">
        <v>74</v>
      </c>
      <c r="BF43" s="156"/>
      <c r="BG43" s="156"/>
      <c r="BH43" s="171"/>
      <c r="BI43" s="172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73"/>
      <c r="CB43" s="37"/>
      <c r="CD43" s="61">
        <v>19</v>
      </c>
      <c r="CE43" s="60" t="str">
        <f t="shared" si="1"/>
        <v/>
      </c>
      <c r="CF43" s="60" t="str">
        <f t="shared" si="13"/>
        <v>立得点表!3:12</v>
      </c>
      <c r="CG43" s="62" t="str">
        <f t="shared" si="14"/>
        <v>立得点表!16:25</v>
      </c>
      <c r="CH43" s="60" t="str">
        <f t="shared" si="15"/>
        <v>立3段得点表!3:12</v>
      </c>
      <c r="CI43" s="62" t="str">
        <f t="shared" si="16"/>
        <v>立3段得点表!16:25</v>
      </c>
      <c r="CJ43" s="60" t="str">
        <f t="shared" si="17"/>
        <v>ボール得点表!3:12</v>
      </c>
      <c r="CK43" s="62" t="str">
        <f t="shared" si="18"/>
        <v>ボール得点表!16:25</v>
      </c>
      <c r="CL43" s="60" t="str">
        <f t="shared" si="30"/>
        <v>50m得点表!3:12</v>
      </c>
      <c r="CM43" s="62" t="str">
        <f t="shared" si="19"/>
        <v>50m得点表!16:25</v>
      </c>
      <c r="CN43" s="60" t="str">
        <f t="shared" si="20"/>
        <v>往得点表!3:12</v>
      </c>
      <c r="CO43" s="62" t="str">
        <f t="shared" si="21"/>
        <v>往得点表!16:25</v>
      </c>
      <c r="CP43" s="60" t="str">
        <f t="shared" si="22"/>
        <v>腕得点表!3:12</v>
      </c>
      <c r="CQ43" s="62" t="str">
        <f t="shared" si="23"/>
        <v>腕得点表!16:25</v>
      </c>
      <c r="CR43" s="60" t="str">
        <f t="shared" si="24"/>
        <v>腕膝得点表!3:4</v>
      </c>
      <c r="CS43" s="62" t="str">
        <f t="shared" si="25"/>
        <v>腕膝得点表!8:9</v>
      </c>
      <c r="CT43" s="60" t="str">
        <f t="shared" si="26"/>
        <v>20mシャトルラン得点表!3:12</v>
      </c>
      <c r="CU43" s="62" t="str">
        <f t="shared" si="27"/>
        <v>20mシャトルラン得点表!16:25</v>
      </c>
      <c r="CV43" s="63" t="b">
        <f t="shared" si="2"/>
        <v>0</v>
      </c>
      <c r="CW43" s="38">
        <f t="shared" si="31"/>
        <v>0</v>
      </c>
    </row>
    <row r="44" spans="2:101" ht="18" customHeight="1">
      <c r="B44" s="64">
        <v>20</v>
      </c>
      <c r="C44" s="252"/>
      <c r="D44" s="10"/>
      <c r="E44" s="11"/>
      <c r="F44" s="12"/>
      <c r="G44" s="236" t="str">
        <f t="shared" si="0"/>
        <v/>
      </c>
      <c r="H44" s="65" t="str">
        <f t="shared" si="3"/>
        <v/>
      </c>
      <c r="I44" s="11"/>
      <c r="J44" s="13"/>
      <c r="K44" s="86"/>
      <c r="L44" s="66" t="str">
        <f t="shared" ca="1" si="4"/>
        <v/>
      </c>
      <c r="M44" s="82"/>
      <c r="N44" s="11"/>
      <c r="O44" s="11"/>
      <c r="P44" s="11"/>
      <c r="Q44" s="14"/>
      <c r="R44" s="67" t="str">
        <f t="shared" ca="1" si="5"/>
        <v/>
      </c>
      <c r="S44" s="82"/>
      <c r="T44" s="11"/>
      <c r="U44" s="11"/>
      <c r="V44" s="11"/>
      <c r="W44" s="13"/>
      <c r="X44" s="86"/>
      <c r="Y44" s="116" t="str">
        <f t="shared" ca="1" si="6"/>
        <v/>
      </c>
      <c r="Z44" s="79"/>
      <c r="AA44" s="82"/>
      <c r="AB44" s="11"/>
      <c r="AC44" s="11"/>
      <c r="AD44" s="11"/>
      <c r="AE44" s="31"/>
      <c r="AF44" s="14"/>
      <c r="AG44" s="67" t="str">
        <f t="shared" ca="1" si="7"/>
        <v/>
      </c>
      <c r="AH44" s="14"/>
      <c r="AI44" s="67" t="str">
        <f t="shared" ca="1" si="8"/>
        <v/>
      </c>
      <c r="AJ44" s="86"/>
      <c r="AK44" s="65" t="str">
        <f t="shared" ca="1" si="9"/>
        <v/>
      </c>
      <c r="AL44" s="14"/>
      <c r="AM44" s="67" t="str">
        <f t="shared" ca="1" si="10"/>
        <v/>
      </c>
      <c r="AN44" s="14"/>
      <c r="AO44" s="67" t="str">
        <f t="shared" ca="1" si="11"/>
        <v/>
      </c>
      <c r="AP44" s="117" t="str">
        <f t="shared" si="29"/>
        <v/>
      </c>
      <c r="AQ44" s="117" t="str">
        <f t="shared" si="28"/>
        <v/>
      </c>
      <c r="AR44" s="117" t="str">
        <f>IF(AP44=7,VLOOKUP(AQ44,設定!$A$2:$B$6,2,1),"---")</f>
        <v>---</v>
      </c>
      <c r="AS44" s="216"/>
      <c r="AT44" s="217"/>
      <c r="AU44" s="217"/>
      <c r="AV44" s="162" t="s">
        <v>74</v>
      </c>
      <c r="AW44" s="163"/>
      <c r="AX44" s="162"/>
      <c r="AY44" s="164"/>
      <c r="AZ44" s="131" t="str">
        <f t="shared" si="12"/>
        <v/>
      </c>
      <c r="BA44" s="162" t="s">
        <v>74</v>
      </c>
      <c r="BB44" s="162" t="s">
        <v>74</v>
      </c>
      <c r="BC44" s="162" t="s">
        <v>74</v>
      </c>
      <c r="BD44" s="162"/>
      <c r="BE44" s="162"/>
      <c r="BF44" s="162"/>
      <c r="BG44" s="162"/>
      <c r="BH44" s="177"/>
      <c r="BI44" s="178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79"/>
      <c r="CB44" s="37"/>
      <c r="CD44" s="61">
        <v>20</v>
      </c>
      <c r="CE44" s="60" t="str">
        <f t="shared" si="1"/>
        <v/>
      </c>
      <c r="CF44" s="60" t="str">
        <f t="shared" si="13"/>
        <v>立得点表!3:12</v>
      </c>
      <c r="CG44" s="62" t="str">
        <f t="shared" si="14"/>
        <v>立得点表!16:25</v>
      </c>
      <c r="CH44" s="60" t="str">
        <f t="shared" si="15"/>
        <v>立3段得点表!3:12</v>
      </c>
      <c r="CI44" s="62" t="str">
        <f t="shared" si="16"/>
        <v>立3段得点表!16:25</v>
      </c>
      <c r="CJ44" s="60" t="str">
        <f t="shared" si="17"/>
        <v>ボール得点表!3:12</v>
      </c>
      <c r="CK44" s="62" t="str">
        <f t="shared" si="18"/>
        <v>ボール得点表!16:25</v>
      </c>
      <c r="CL44" s="60" t="str">
        <f t="shared" si="30"/>
        <v>50m得点表!3:12</v>
      </c>
      <c r="CM44" s="62" t="str">
        <f t="shared" si="19"/>
        <v>50m得点表!16:25</v>
      </c>
      <c r="CN44" s="60" t="str">
        <f t="shared" si="20"/>
        <v>往得点表!3:12</v>
      </c>
      <c r="CO44" s="62" t="str">
        <f t="shared" si="21"/>
        <v>往得点表!16:25</v>
      </c>
      <c r="CP44" s="60" t="str">
        <f t="shared" si="22"/>
        <v>腕得点表!3:12</v>
      </c>
      <c r="CQ44" s="62" t="str">
        <f t="shared" si="23"/>
        <v>腕得点表!16:25</v>
      </c>
      <c r="CR44" s="60" t="str">
        <f t="shared" si="24"/>
        <v>腕膝得点表!3:4</v>
      </c>
      <c r="CS44" s="62" t="str">
        <f t="shared" si="25"/>
        <v>腕膝得点表!8:9</v>
      </c>
      <c r="CT44" s="60" t="str">
        <f t="shared" si="26"/>
        <v>20mシャトルラン得点表!3:12</v>
      </c>
      <c r="CU44" s="62" t="str">
        <f t="shared" si="27"/>
        <v>20mシャトルラン得点表!16:25</v>
      </c>
      <c r="CV44" s="132" t="b">
        <f t="shared" si="2"/>
        <v>0</v>
      </c>
      <c r="CW44" s="38">
        <f t="shared" si="31"/>
        <v>0</v>
      </c>
    </row>
    <row r="45" spans="2:101" ht="18" customHeight="1">
      <c r="B45" s="64">
        <v>21</v>
      </c>
      <c r="C45" s="252"/>
      <c r="D45" s="10"/>
      <c r="E45" s="11"/>
      <c r="F45" s="12"/>
      <c r="G45" s="236" t="str">
        <f t="shared" si="0"/>
        <v/>
      </c>
      <c r="H45" s="65" t="str">
        <f t="shared" si="3"/>
        <v/>
      </c>
      <c r="I45" s="11"/>
      <c r="J45" s="13"/>
      <c r="K45" s="86"/>
      <c r="L45" s="66" t="str">
        <f t="shared" ca="1" si="4"/>
        <v/>
      </c>
      <c r="M45" s="82"/>
      <c r="N45" s="11"/>
      <c r="O45" s="11"/>
      <c r="P45" s="11"/>
      <c r="Q45" s="14"/>
      <c r="R45" s="67" t="str">
        <f t="shared" ca="1" si="5"/>
        <v/>
      </c>
      <c r="S45" s="82"/>
      <c r="T45" s="11"/>
      <c r="U45" s="11"/>
      <c r="V45" s="11"/>
      <c r="W45" s="13"/>
      <c r="X45" s="86"/>
      <c r="Y45" s="116" t="str">
        <f t="shared" ca="1" si="6"/>
        <v/>
      </c>
      <c r="Z45" s="79"/>
      <c r="AA45" s="82"/>
      <c r="AB45" s="11"/>
      <c r="AC45" s="11"/>
      <c r="AD45" s="11"/>
      <c r="AE45" s="31"/>
      <c r="AF45" s="14"/>
      <c r="AG45" s="67" t="str">
        <f t="shared" ca="1" si="7"/>
        <v/>
      </c>
      <c r="AH45" s="14"/>
      <c r="AI45" s="67" t="str">
        <f t="shared" ca="1" si="8"/>
        <v/>
      </c>
      <c r="AJ45" s="86"/>
      <c r="AK45" s="65" t="str">
        <f t="shared" ca="1" si="9"/>
        <v/>
      </c>
      <c r="AL45" s="14"/>
      <c r="AM45" s="67" t="str">
        <f t="shared" ca="1" si="10"/>
        <v/>
      </c>
      <c r="AN45" s="14"/>
      <c r="AO45" s="67" t="str">
        <f t="shared" ca="1" si="11"/>
        <v/>
      </c>
      <c r="AP45" s="117" t="str">
        <f t="shared" si="29"/>
        <v/>
      </c>
      <c r="AQ45" s="117" t="str">
        <f t="shared" si="28"/>
        <v/>
      </c>
      <c r="AR45" s="117" t="str">
        <f>IF(AP45=7,VLOOKUP(AQ45,設定!$A$2:$B$6,2,1),"---")</f>
        <v>---</v>
      </c>
      <c r="AS45" s="216"/>
      <c r="AT45" s="217"/>
      <c r="AU45" s="217"/>
      <c r="AV45" s="162" t="s">
        <v>74</v>
      </c>
      <c r="AW45" s="163"/>
      <c r="AX45" s="162"/>
      <c r="AY45" s="164"/>
      <c r="AZ45" s="131" t="str">
        <f t="shared" si="12"/>
        <v/>
      </c>
      <c r="BA45" s="162" t="s">
        <v>74</v>
      </c>
      <c r="BB45" s="162" t="s">
        <v>74</v>
      </c>
      <c r="BC45" s="162" t="s">
        <v>74</v>
      </c>
      <c r="BD45" s="162"/>
      <c r="BE45" s="162"/>
      <c r="BF45" s="162"/>
      <c r="BG45" s="162"/>
      <c r="BH45" s="177"/>
      <c r="BI45" s="178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79"/>
      <c r="CB45" s="37"/>
      <c r="CD45" s="61">
        <v>21</v>
      </c>
      <c r="CE45" s="60" t="str">
        <f t="shared" si="1"/>
        <v/>
      </c>
      <c r="CF45" s="60" t="str">
        <f t="shared" si="13"/>
        <v>立得点表!3:12</v>
      </c>
      <c r="CG45" s="62" t="str">
        <f t="shared" si="14"/>
        <v>立得点表!16:25</v>
      </c>
      <c r="CH45" s="60" t="str">
        <f t="shared" si="15"/>
        <v>立3段得点表!3:12</v>
      </c>
      <c r="CI45" s="62" t="str">
        <f t="shared" si="16"/>
        <v>立3段得点表!16:25</v>
      </c>
      <c r="CJ45" s="60" t="str">
        <f t="shared" si="17"/>
        <v>ボール得点表!3:12</v>
      </c>
      <c r="CK45" s="62" t="str">
        <f t="shared" si="18"/>
        <v>ボール得点表!16:25</v>
      </c>
      <c r="CL45" s="60" t="str">
        <f t="shared" si="30"/>
        <v>50m得点表!3:12</v>
      </c>
      <c r="CM45" s="62" t="str">
        <f t="shared" si="19"/>
        <v>50m得点表!16:25</v>
      </c>
      <c r="CN45" s="60" t="str">
        <f t="shared" si="20"/>
        <v>往得点表!3:12</v>
      </c>
      <c r="CO45" s="62" t="str">
        <f t="shared" si="21"/>
        <v>往得点表!16:25</v>
      </c>
      <c r="CP45" s="60" t="str">
        <f t="shared" si="22"/>
        <v>腕得点表!3:12</v>
      </c>
      <c r="CQ45" s="62" t="str">
        <f t="shared" si="23"/>
        <v>腕得点表!16:25</v>
      </c>
      <c r="CR45" s="60" t="str">
        <f t="shared" si="24"/>
        <v>腕膝得点表!3:4</v>
      </c>
      <c r="CS45" s="62" t="str">
        <f t="shared" si="25"/>
        <v>腕膝得点表!8:9</v>
      </c>
      <c r="CT45" s="60" t="str">
        <f t="shared" si="26"/>
        <v>20mシャトルラン得点表!3:12</v>
      </c>
      <c r="CU45" s="62" t="str">
        <f t="shared" si="27"/>
        <v>20mシャトルラン得点表!16:25</v>
      </c>
      <c r="CV45" s="132" t="b">
        <f t="shared" si="2"/>
        <v>0</v>
      </c>
      <c r="CW45" s="38">
        <f t="shared" si="31"/>
        <v>0</v>
      </c>
    </row>
    <row r="46" spans="2:101" ht="18" customHeight="1">
      <c r="B46" s="64">
        <v>22</v>
      </c>
      <c r="C46" s="252"/>
      <c r="D46" s="10"/>
      <c r="E46" s="11"/>
      <c r="F46" s="12"/>
      <c r="G46" s="236" t="str">
        <f t="shared" si="0"/>
        <v/>
      </c>
      <c r="H46" s="65" t="str">
        <f t="shared" si="3"/>
        <v/>
      </c>
      <c r="I46" s="11"/>
      <c r="J46" s="13"/>
      <c r="K46" s="86"/>
      <c r="L46" s="66" t="str">
        <f t="shared" ca="1" si="4"/>
        <v/>
      </c>
      <c r="M46" s="82"/>
      <c r="N46" s="11"/>
      <c r="O46" s="11"/>
      <c r="P46" s="11"/>
      <c r="Q46" s="14"/>
      <c r="R46" s="67" t="str">
        <f t="shared" ca="1" si="5"/>
        <v/>
      </c>
      <c r="S46" s="82"/>
      <c r="T46" s="11"/>
      <c r="U46" s="11"/>
      <c r="V46" s="11"/>
      <c r="W46" s="13"/>
      <c r="X46" s="86"/>
      <c r="Y46" s="116" t="str">
        <f t="shared" ca="1" si="6"/>
        <v/>
      </c>
      <c r="Z46" s="79"/>
      <c r="AA46" s="82"/>
      <c r="AB46" s="11"/>
      <c r="AC46" s="11"/>
      <c r="AD46" s="11"/>
      <c r="AE46" s="31"/>
      <c r="AF46" s="14"/>
      <c r="AG46" s="67" t="str">
        <f t="shared" ca="1" si="7"/>
        <v/>
      </c>
      <c r="AH46" s="14"/>
      <c r="AI46" s="67" t="str">
        <f t="shared" ca="1" si="8"/>
        <v/>
      </c>
      <c r="AJ46" s="86"/>
      <c r="AK46" s="65" t="str">
        <f t="shared" ca="1" si="9"/>
        <v/>
      </c>
      <c r="AL46" s="14"/>
      <c r="AM46" s="67" t="str">
        <f t="shared" ca="1" si="10"/>
        <v/>
      </c>
      <c r="AN46" s="14"/>
      <c r="AO46" s="67" t="str">
        <f t="shared" ca="1" si="11"/>
        <v/>
      </c>
      <c r="AP46" s="117" t="str">
        <f t="shared" si="29"/>
        <v/>
      </c>
      <c r="AQ46" s="117" t="str">
        <f t="shared" si="28"/>
        <v/>
      </c>
      <c r="AR46" s="117" t="str">
        <f>IF(AP46=7,VLOOKUP(AQ46,設定!$A$2:$B$6,2,1),"---")</f>
        <v>---</v>
      </c>
      <c r="AS46" s="216"/>
      <c r="AT46" s="217"/>
      <c r="AU46" s="217"/>
      <c r="AV46" s="162" t="s">
        <v>74</v>
      </c>
      <c r="AW46" s="163"/>
      <c r="AX46" s="162"/>
      <c r="AY46" s="164"/>
      <c r="AZ46" s="131" t="str">
        <f t="shared" si="12"/>
        <v/>
      </c>
      <c r="BA46" s="162" t="s">
        <v>74</v>
      </c>
      <c r="BB46" s="162" t="s">
        <v>74</v>
      </c>
      <c r="BC46" s="162" t="s">
        <v>74</v>
      </c>
      <c r="BD46" s="162"/>
      <c r="BE46" s="162"/>
      <c r="BF46" s="162"/>
      <c r="BG46" s="162"/>
      <c r="BH46" s="177"/>
      <c r="BI46" s="178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79"/>
      <c r="CB46" s="37"/>
      <c r="CD46" s="61">
        <v>22</v>
      </c>
      <c r="CE46" s="60" t="str">
        <f t="shared" si="1"/>
        <v/>
      </c>
      <c r="CF46" s="60" t="str">
        <f t="shared" si="13"/>
        <v>立得点表!3:12</v>
      </c>
      <c r="CG46" s="62" t="str">
        <f t="shared" si="14"/>
        <v>立得点表!16:25</v>
      </c>
      <c r="CH46" s="60" t="str">
        <f t="shared" si="15"/>
        <v>立3段得点表!3:12</v>
      </c>
      <c r="CI46" s="62" t="str">
        <f t="shared" si="16"/>
        <v>立3段得点表!16:25</v>
      </c>
      <c r="CJ46" s="60" t="str">
        <f t="shared" si="17"/>
        <v>ボール得点表!3:12</v>
      </c>
      <c r="CK46" s="62" t="str">
        <f t="shared" si="18"/>
        <v>ボール得点表!16:25</v>
      </c>
      <c r="CL46" s="60" t="str">
        <f t="shared" si="30"/>
        <v>50m得点表!3:12</v>
      </c>
      <c r="CM46" s="62" t="str">
        <f t="shared" si="19"/>
        <v>50m得点表!16:25</v>
      </c>
      <c r="CN46" s="60" t="str">
        <f t="shared" si="20"/>
        <v>往得点表!3:12</v>
      </c>
      <c r="CO46" s="62" t="str">
        <f t="shared" si="21"/>
        <v>往得点表!16:25</v>
      </c>
      <c r="CP46" s="60" t="str">
        <f t="shared" si="22"/>
        <v>腕得点表!3:12</v>
      </c>
      <c r="CQ46" s="62" t="str">
        <f t="shared" si="23"/>
        <v>腕得点表!16:25</v>
      </c>
      <c r="CR46" s="60" t="str">
        <f t="shared" si="24"/>
        <v>腕膝得点表!3:4</v>
      </c>
      <c r="CS46" s="62" t="str">
        <f t="shared" si="25"/>
        <v>腕膝得点表!8:9</v>
      </c>
      <c r="CT46" s="60" t="str">
        <f t="shared" si="26"/>
        <v>20mシャトルラン得点表!3:12</v>
      </c>
      <c r="CU46" s="62" t="str">
        <f t="shared" si="27"/>
        <v>20mシャトルラン得点表!16:25</v>
      </c>
      <c r="CV46" s="132" t="b">
        <f t="shared" si="2"/>
        <v>0</v>
      </c>
      <c r="CW46" s="38">
        <f t="shared" si="31"/>
        <v>0</v>
      </c>
    </row>
    <row r="47" spans="2:101" ht="18" customHeight="1">
      <c r="B47" s="134">
        <v>23</v>
      </c>
      <c r="C47" s="252"/>
      <c r="D47" s="16"/>
      <c r="E47" s="15"/>
      <c r="F47" s="17"/>
      <c r="G47" s="239" t="str">
        <f t="shared" si="0"/>
        <v/>
      </c>
      <c r="H47" s="119" t="str">
        <f t="shared" si="3"/>
        <v/>
      </c>
      <c r="I47" s="18"/>
      <c r="J47" s="19"/>
      <c r="K47" s="145"/>
      <c r="L47" s="120" t="str">
        <f t="shared" ca="1" si="4"/>
        <v/>
      </c>
      <c r="M47" s="149"/>
      <c r="N47" s="15"/>
      <c r="O47" s="15"/>
      <c r="P47" s="15"/>
      <c r="Q47" s="20"/>
      <c r="R47" s="121" t="str">
        <f t="shared" ca="1" si="5"/>
        <v/>
      </c>
      <c r="S47" s="147"/>
      <c r="T47" s="18"/>
      <c r="U47" s="18"/>
      <c r="V47" s="18"/>
      <c r="W47" s="19"/>
      <c r="X47" s="145"/>
      <c r="Y47" s="122" t="str">
        <f t="shared" ca="1" si="6"/>
        <v/>
      </c>
      <c r="Z47" s="251"/>
      <c r="AA47" s="147"/>
      <c r="AB47" s="18"/>
      <c r="AC47" s="18"/>
      <c r="AD47" s="18"/>
      <c r="AE47" s="148"/>
      <c r="AF47" s="20"/>
      <c r="AG47" s="121" t="str">
        <f t="shared" ca="1" si="7"/>
        <v/>
      </c>
      <c r="AH47" s="20"/>
      <c r="AI47" s="121" t="str">
        <f t="shared" ca="1" si="8"/>
        <v/>
      </c>
      <c r="AJ47" s="145"/>
      <c r="AK47" s="123" t="str">
        <f t="shared" ca="1" si="9"/>
        <v/>
      </c>
      <c r="AL47" s="20"/>
      <c r="AM47" s="121" t="str">
        <f t="shared" ca="1" si="10"/>
        <v/>
      </c>
      <c r="AN47" s="20"/>
      <c r="AO47" s="121" t="str">
        <f t="shared" ca="1" si="11"/>
        <v/>
      </c>
      <c r="AP47" s="124" t="str">
        <f t="shared" si="29"/>
        <v/>
      </c>
      <c r="AQ47" s="124" t="str">
        <f t="shared" si="28"/>
        <v/>
      </c>
      <c r="AR47" s="124" t="str">
        <f>IF(AP47=7,VLOOKUP(AQ47,設定!$A$2:$B$6,2,1),"---")</f>
        <v>---</v>
      </c>
      <c r="AS47" s="218"/>
      <c r="AT47" s="219"/>
      <c r="AU47" s="219"/>
      <c r="AV47" s="165" t="s">
        <v>74</v>
      </c>
      <c r="AW47" s="166"/>
      <c r="AX47" s="165"/>
      <c r="AY47" s="167"/>
      <c r="AZ47" s="135" t="str">
        <f t="shared" si="12"/>
        <v/>
      </c>
      <c r="BA47" s="165" t="s">
        <v>74</v>
      </c>
      <c r="BB47" s="165" t="s">
        <v>74</v>
      </c>
      <c r="BC47" s="165" t="s">
        <v>74</v>
      </c>
      <c r="BD47" s="165"/>
      <c r="BE47" s="165"/>
      <c r="BF47" s="165"/>
      <c r="BG47" s="165"/>
      <c r="BH47" s="180"/>
      <c r="BI47" s="181"/>
      <c r="BJ47" s="165"/>
      <c r="BK47" s="165"/>
      <c r="BL47" s="165"/>
      <c r="BM47" s="165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  <c r="BX47" s="165"/>
      <c r="BY47" s="165"/>
      <c r="BZ47" s="165"/>
      <c r="CA47" s="182"/>
      <c r="CB47" s="37"/>
      <c r="CD47" s="61">
        <v>23</v>
      </c>
      <c r="CE47" s="126" t="str">
        <f t="shared" si="1"/>
        <v/>
      </c>
      <c r="CF47" s="126" t="str">
        <f t="shared" si="13"/>
        <v>立得点表!3:12</v>
      </c>
      <c r="CG47" s="127" t="str">
        <f t="shared" si="14"/>
        <v>立得点表!16:25</v>
      </c>
      <c r="CH47" s="126" t="str">
        <f t="shared" si="15"/>
        <v>立3段得点表!3:12</v>
      </c>
      <c r="CI47" s="127" t="str">
        <f t="shared" si="16"/>
        <v>立3段得点表!16:25</v>
      </c>
      <c r="CJ47" s="126" t="str">
        <f t="shared" si="17"/>
        <v>ボール得点表!3:12</v>
      </c>
      <c r="CK47" s="127" t="str">
        <f t="shared" si="18"/>
        <v>ボール得点表!16:25</v>
      </c>
      <c r="CL47" s="126" t="str">
        <f t="shared" si="30"/>
        <v>50m得点表!3:12</v>
      </c>
      <c r="CM47" s="127" t="str">
        <f t="shared" si="19"/>
        <v>50m得点表!16:25</v>
      </c>
      <c r="CN47" s="126" t="str">
        <f t="shared" si="20"/>
        <v>往得点表!3:12</v>
      </c>
      <c r="CO47" s="127" t="str">
        <f t="shared" si="21"/>
        <v>往得点表!16:25</v>
      </c>
      <c r="CP47" s="126" t="str">
        <f t="shared" si="22"/>
        <v>腕得点表!3:12</v>
      </c>
      <c r="CQ47" s="127" t="str">
        <f t="shared" si="23"/>
        <v>腕得点表!16:25</v>
      </c>
      <c r="CR47" s="126" t="str">
        <f t="shared" si="24"/>
        <v>腕膝得点表!3:4</v>
      </c>
      <c r="CS47" s="127" t="str">
        <f t="shared" si="25"/>
        <v>腕膝得点表!8:9</v>
      </c>
      <c r="CT47" s="126" t="str">
        <f t="shared" si="26"/>
        <v>20mシャトルラン得点表!3:12</v>
      </c>
      <c r="CU47" s="127" t="str">
        <f t="shared" si="27"/>
        <v>20mシャトルラン得点表!16:25</v>
      </c>
      <c r="CV47" s="128" t="b">
        <f t="shared" si="2"/>
        <v>0</v>
      </c>
      <c r="CW47" s="38">
        <f t="shared" si="31"/>
        <v>0</v>
      </c>
    </row>
    <row r="48" spans="2:101" ht="18" customHeight="1">
      <c r="B48" s="136">
        <v>24</v>
      </c>
      <c r="C48" s="252"/>
      <c r="D48" s="21"/>
      <c r="E48" s="22"/>
      <c r="F48" s="23"/>
      <c r="G48" s="133" t="str">
        <f t="shared" si="0"/>
        <v/>
      </c>
      <c r="H48" s="68" t="str">
        <f t="shared" si="3"/>
        <v/>
      </c>
      <c r="I48" s="22"/>
      <c r="J48" s="24"/>
      <c r="K48" s="87"/>
      <c r="L48" s="69" t="str">
        <f t="shared" ca="1" si="4"/>
        <v/>
      </c>
      <c r="M48" s="83"/>
      <c r="N48" s="22"/>
      <c r="O48" s="22"/>
      <c r="P48" s="22"/>
      <c r="Q48" s="25"/>
      <c r="R48" s="70" t="str">
        <f t="shared" ca="1" si="5"/>
        <v/>
      </c>
      <c r="S48" s="83"/>
      <c r="T48" s="22"/>
      <c r="U48" s="22"/>
      <c r="V48" s="22"/>
      <c r="W48" s="24"/>
      <c r="X48" s="87"/>
      <c r="Y48" s="129" t="str">
        <f t="shared" ca="1" si="6"/>
        <v/>
      </c>
      <c r="Z48" s="80"/>
      <c r="AA48" s="83"/>
      <c r="AB48" s="22"/>
      <c r="AC48" s="22"/>
      <c r="AD48" s="22"/>
      <c r="AE48" s="32"/>
      <c r="AF48" s="25"/>
      <c r="AG48" s="70" t="str">
        <f t="shared" ca="1" si="7"/>
        <v/>
      </c>
      <c r="AH48" s="25"/>
      <c r="AI48" s="70" t="str">
        <f t="shared" ca="1" si="8"/>
        <v/>
      </c>
      <c r="AJ48" s="87"/>
      <c r="AK48" s="68" t="str">
        <f t="shared" ca="1" si="9"/>
        <v/>
      </c>
      <c r="AL48" s="25"/>
      <c r="AM48" s="70" t="str">
        <f t="shared" ca="1" si="10"/>
        <v/>
      </c>
      <c r="AN48" s="25"/>
      <c r="AO48" s="70" t="str">
        <f t="shared" ca="1" si="11"/>
        <v/>
      </c>
      <c r="AP48" s="130" t="str">
        <f t="shared" si="29"/>
        <v/>
      </c>
      <c r="AQ48" s="130" t="str">
        <f t="shared" si="28"/>
        <v/>
      </c>
      <c r="AR48" s="130" t="str">
        <f>IF(AP48=7,VLOOKUP(AQ48,設定!$A$2:$B$6,2,1),"---")</f>
        <v>---</v>
      </c>
      <c r="AS48" s="216"/>
      <c r="AT48" s="217"/>
      <c r="AU48" s="217"/>
      <c r="AV48" s="162" t="s">
        <v>74</v>
      </c>
      <c r="AW48" s="163"/>
      <c r="AX48" s="162"/>
      <c r="AY48" s="164"/>
      <c r="AZ48" s="131" t="str">
        <f t="shared" si="12"/>
        <v/>
      </c>
      <c r="BA48" s="162" t="s">
        <v>74</v>
      </c>
      <c r="BB48" s="162" t="s">
        <v>74</v>
      </c>
      <c r="BC48" s="162" t="s">
        <v>74</v>
      </c>
      <c r="BD48" s="162"/>
      <c r="BE48" s="162"/>
      <c r="BF48" s="162"/>
      <c r="BG48" s="162"/>
      <c r="BH48" s="177"/>
      <c r="BI48" s="178"/>
      <c r="BJ48" s="162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79"/>
      <c r="CB48" s="37"/>
      <c r="CD48" s="61">
        <v>24</v>
      </c>
      <c r="CE48" s="60" t="str">
        <f t="shared" si="1"/>
        <v/>
      </c>
      <c r="CF48" s="60" t="str">
        <f t="shared" si="13"/>
        <v>立得点表!3:12</v>
      </c>
      <c r="CG48" s="62" t="str">
        <f t="shared" si="14"/>
        <v>立得点表!16:25</v>
      </c>
      <c r="CH48" s="60" t="str">
        <f t="shared" si="15"/>
        <v>立3段得点表!3:12</v>
      </c>
      <c r="CI48" s="62" t="str">
        <f t="shared" si="16"/>
        <v>立3段得点表!16:25</v>
      </c>
      <c r="CJ48" s="60" t="str">
        <f t="shared" si="17"/>
        <v>ボール得点表!3:12</v>
      </c>
      <c r="CK48" s="62" t="str">
        <f t="shared" si="18"/>
        <v>ボール得点表!16:25</v>
      </c>
      <c r="CL48" s="60" t="str">
        <f t="shared" si="30"/>
        <v>50m得点表!3:12</v>
      </c>
      <c r="CM48" s="62" t="str">
        <f t="shared" si="19"/>
        <v>50m得点表!16:25</v>
      </c>
      <c r="CN48" s="60" t="str">
        <f t="shared" si="20"/>
        <v>往得点表!3:12</v>
      </c>
      <c r="CO48" s="62" t="str">
        <f t="shared" si="21"/>
        <v>往得点表!16:25</v>
      </c>
      <c r="CP48" s="60" t="str">
        <f t="shared" si="22"/>
        <v>腕得点表!3:12</v>
      </c>
      <c r="CQ48" s="62" t="str">
        <f t="shared" si="23"/>
        <v>腕得点表!16:25</v>
      </c>
      <c r="CR48" s="60" t="str">
        <f t="shared" si="24"/>
        <v>腕膝得点表!3:4</v>
      </c>
      <c r="CS48" s="62" t="str">
        <f t="shared" si="25"/>
        <v>腕膝得点表!8:9</v>
      </c>
      <c r="CT48" s="60" t="str">
        <f t="shared" si="26"/>
        <v>20mシャトルラン得点表!3:12</v>
      </c>
      <c r="CU48" s="62" t="str">
        <f t="shared" si="27"/>
        <v>20mシャトルラン得点表!16:25</v>
      </c>
      <c r="CV48" s="137" t="b">
        <f t="shared" si="2"/>
        <v>0</v>
      </c>
      <c r="CW48" s="38">
        <f t="shared" si="31"/>
        <v>0</v>
      </c>
    </row>
    <row r="49" spans="2:101" ht="18" customHeight="1">
      <c r="B49" s="64">
        <v>25</v>
      </c>
      <c r="C49" s="252"/>
      <c r="D49" s="10"/>
      <c r="E49" s="11"/>
      <c r="F49" s="12"/>
      <c r="G49" s="236" t="str">
        <f t="shared" si="0"/>
        <v/>
      </c>
      <c r="H49" s="65" t="str">
        <f t="shared" si="3"/>
        <v/>
      </c>
      <c r="I49" s="11"/>
      <c r="J49" s="13"/>
      <c r="K49" s="86"/>
      <c r="L49" s="66" t="str">
        <f t="shared" ca="1" si="4"/>
        <v/>
      </c>
      <c r="M49" s="82"/>
      <c r="N49" s="11"/>
      <c r="O49" s="11"/>
      <c r="P49" s="11"/>
      <c r="Q49" s="14"/>
      <c r="R49" s="67" t="str">
        <f t="shared" ca="1" si="5"/>
        <v/>
      </c>
      <c r="S49" s="82"/>
      <c r="T49" s="11"/>
      <c r="U49" s="11"/>
      <c r="V49" s="11"/>
      <c r="W49" s="13"/>
      <c r="X49" s="86"/>
      <c r="Y49" s="116" t="str">
        <f t="shared" ca="1" si="6"/>
        <v/>
      </c>
      <c r="Z49" s="79"/>
      <c r="AA49" s="82"/>
      <c r="AB49" s="11"/>
      <c r="AC49" s="11"/>
      <c r="AD49" s="11"/>
      <c r="AE49" s="31"/>
      <c r="AF49" s="14"/>
      <c r="AG49" s="67" t="str">
        <f t="shared" ca="1" si="7"/>
        <v/>
      </c>
      <c r="AH49" s="14"/>
      <c r="AI49" s="67" t="str">
        <f t="shared" ca="1" si="8"/>
        <v/>
      </c>
      <c r="AJ49" s="86"/>
      <c r="AK49" s="65" t="str">
        <f t="shared" ca="1" si="9"/>
        <v/>
      </c>
      <c r="AL49" s="14"/>
      <c r="AM49" s="67" t="str">
        <f t="shared" ca="1" si="10"/>
        <v/>
      </c>
      <c r="AN49" s="14"/>
      <c r="AO49" s="67" t="str">
        <f t="shared" ca="1" si="11"/>
        <v/>
      </c>
      <c r="AP49" s="117" t="str">
        <f t="shared" si="29"/>
        <v/>
      </c>
      <c r="AQ49" s="117" t="str">
        <f t="shared" si="28"/>
        <v/>
      </c>
      <c r="AR49" s="117" t="str">
        <f>IF(AP49=7,VLOOKUP(AQ49,設定!$A$2:$B$6,2,1),"---")</f>
        <v>---</v>
      </c>
      <c r="AS49" s="216"/>
      <c r="AT49" s="217"/>
      <c r="AU49" s="217"/>
      <c r="AV49" s="162" t="s">
        <v>74</v>
      </c>
      <c r="AW49" s="163"/>
      <c r="AX49" s="162"/>
      <c r="AY49" s="164"/>
      <c r="AZ49" s="131" t="str">
        <f t="shared" si="12"/>
        <v/>
      </c>
      <c r="BA49" s="162" t="s">
        <v>74</v>
      </c>
      <c r="BB49" s="162" t="s">
        <v>74</v>
      </c>
      <c r="BC49" s="162" t="s">
        <v>74</v>
      </c>
      <c r="BD49" s="162"/>
      <c r="BE49" s="162"/>
      <c r="BF49" s="162"/>
      <c r="BG49" s="162"/>
      <c r="BH49" s="177"/>
      <c r="BI49" s="178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79"/>
      <c r="CB49" s="37"/>
      <c r="CD49" s="61">
        <v>25</v>
      </c>
      <c r="CE49" s="60" t="str">
        <f t="shared" si="1"/>
        <v/>
      </c>
      <c r="CF49" s="60" t="str">
        <f t="shared" si="13"/>
        <v>立得点表!3:12</v>
      </c>
      <c r="CG49" s="62" t="str">
        <f t="shared" si="14"/>
        <v>立得点表!16:25</v>
      </c>
      <c r="CH49" s="60" t="str">
        <f t="shared" si="15"/>
        <v>立3段得点表!3:12</v>
      </c>
      <c r="CI49" s="62" t="str">
        <f t="shared" si="16"/>
        <v>立3段得点表!16:25</v>
      </c>
      <c r="CJ49" s="60" t="str">
        <f t="shared" si="17"/>
        <v>ボール得点表!3:12</v>
      </c>
      <c r="CK49" s="62" t="str">
        <f t="shared" si="18"/>
        <v>ボール得点表!16:25</v>
      </c>
      <c r="CL49" s="60" t="str">
        <f t="shared" si="30"/>
        <v>50m得点表!3:12</v>
      </c>
      <c r="CM49" s="62" t="str">
        <f t="shared" si="19"/>
        <v>50m得点表!16:25</v>
      </c>
      <c r="CN49" s="60" t="str">
        <f t="shared" si="20"/>
        <v>往得点表!3:12</v>
      </c>
      <c r="CO49" s="62" t="str">
        <f t="shared" si="21"/>
        <v>往得点表!16:25</v>
      </c>
      <c r="CP49" s="60" t="str">
        <f t="shared" si="22"/>
        <v>腕得点表!3:12</v>
      </c>
      <c r="CQ49" s="62" t="str">
        <f t="shared" si="23"/>
        <v>腕得点表!16:25</v>
      </c>
      <c r="CR49" s="60" t="str">
        <f t="shared" si="24"/>
        <v>腕膝得点表!3:4</v>
      </c>
      <c r="CS49" s="62" t="str">
        <f t="shared" si="25"/>
        <v>腕膝得点表!8:9</v>
      </c>
      <c r="CT49" s="60" t="str">
        <f t="shared" si="26"/>
        <v>20mシャトルラン得点表!3:12</v>
      </c>
      <c r="CU49" s="62" t="str">
        <f t="shared" si="27"/>
        <v>20mシャトルラン得点表!16:25</v>
      </c>
      <c r="CV49" s="137" t="b">
        <f t="shared" si="2"/>
        <v>0</v>
      </c>
      <c r="CW49" s="38">
        <f t="shared" si="31"/>
        <v>0</v>
      </c>
    </row>
    <row r="50" spans="2:101" ht="18" customHeight="1">
      <c r="B50" s="64">
        <v>26</v>
      </c>
      <c r="C50" s="252"/>
      <c r="D50" s="10"/>
      <c r="E50" s="11"/>
      <c r="F50" s="12"/>
      <c r="G50" s="236" t="str">
        <f t="shared" si="0"/>
        <v/>
      </c>
      <c r="H50" s="65" t="str">
        <f t="shared" si="3"/>
        <v/>
      </c>
      <c r="I50" s="11"/>
      <c r="J50" s="13"/>
      <c r="K50" s="86"/>
      <c r="L50" s="66" t="str">
        <f t="shared" ca="1" si="4"/>
        <v/>
      </c>
      <c r="M50" s="82"/>
      <c r="N50" s="11"/>
      <c r="O50" s="11"/>
      <c r="P50" s="11"/>
      <c r="Q50" s="14"/>
      <c r="R50" s="67" t="str">
        <f t="shared" ca="1" si="5"/>
        <v/>
      </c>
      <c r="S50" s="82"/>
      <c r="T50" s="11"/>
      <c r="U50" s="11"/>
      <c r="V50" s="11"/>
      <c r="W50" s="13"/>
      <c r="X50" s="86"/>
      <c r="Y50" s="116" t="str">
        <f t="shared" ca="1" si="6"/>
        <v/>
      </c>
      <c r="Z50" s="79"/>
      <c r="AA50" s="82"/>
      <c r="AB50" s="11"/>
      <c r="AC50" s="11"/>
      <c r="AD50" s="11"/>
      <c r="AE50" s="31"/>
      <c r="AF50" s="14"/>
      <c r="AG50" s="67" t="str">
        <f t="shared" ca="1" si="7"/>
        <v/>
      </c>
      <c r="AH50" s="14"/>
      <c r="AI50" s="67" t="str">
        <f t="shared" ca="1" si="8"/>
        <v/>
      </c>
      <c r="AJ50" s="86"/>
      <c r="AK50" s="65" t="str">
        <f t="shared" ca="1" si="9"/>
        <v/>
      </c>
      <c r="AL50" s="14"/>
      <c r="AM50" s="67" t="str">
        <f t="shared" ca="1" si="10"/>
        <v/>
      </c>
      <c r="AN50" s="14"/>
      <c r="AO50" s="67" t="str">
        <f t="shared" ca="1" si="11"/>
        <v/>
      </c>
      <c r="AP50" s="117" t="str">
        <f t="shared" si="29"/>
        <v/>
      </c>
      <c r="AQ50" s="117" t="str">
        <f t="shared" si="28"/>
        <v/>
      </c>
      <c r="AR50" s="117" t="str">
        <f>IF(AP50=7,VLOOKUP(AQ50,設定!$A$2:$B$6,2,1),"---")</f>
        <v>---</v>
      </c>
      <c r="AS50" s="216"/>
      <c r="AT50" s="217"/>
      <c r="AU50" s="217"/>
      <c r="AV50" s="162" t="s">
        <v>74</v>
      </c>
      <c r="AW50" s="163"/>
      <c r="AX50" s="162"/>
      <c r="AY50" s="164"/>
      <c r="AZ50" s="131" t="str">
        <f t="shared" si="12"/>
        <v/>
      </c>
      <c r="BA50" s="162" t="s">
        <v>74</v>
      </c>
      <c r="BB50" s="162" t="s">
        <v>74</v>
      </c>
      <c r="BC50" s="162" t="s">
        <v>74</v>
      </c>
      <c r="BD50" s="162"/>
      <c r="BE50" s="162"/>
      <c r="BF50" s="162"/>
      <c r="BG50" s="162"/>
      <c r="BH50" s="177"/>
      <c r="BI50" s="178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79"/>
      <c r="CB50" s="37"/>
      <c r="CD50" s="61">
        <v>26</v>
      </c>
      <c r="CE50" s="60" t="str">
        <f t="shared" si="1"/>
        <v/>
      </c>
      <c r="CF50" s="60" t="str">
        <f t="shared" si="13"/>
        <v>立得点表!3:12</v>
      </c>
      <c r="CG50" s="62" t="str">
        <f t="shared" si="14"/>
        <v>立得点表!16:25</v>
      </c>
      <c r="CH50" s="60" t="str">
        <f t="shared" si="15"/>
        <v>立3段得点表!3:12</v>
      </c>
      <c r="CI50" s="62" t="str">
        <f t="shared" si="16"/>
        <v>立3段得点表!16:25</v>
      </c>
      <c r="CJ50" s="60" t="str">
        <f t="shared" si="17"/>
        <v>ボール得点表!3:12</v>
      </c>
      <c r="CK50" s="62" t="str">
        <f t="shared" si="18"/>
        <v>ボール得点表!16:25</v>
      </c>
      <c r="CL50" s="60" t="str">
        <f t="shared" si="30"/>
        <v>50m得点表!3:12</v>
      </c>
      <c r="CM50" s="62" t="str">
        <f t="shared" si="19"/>
        <v>50m得点表!16:25</v>
      </c>
      <c r="CN50" s="60" t="str">
        <f t="shared" si="20"/>
        <v>往得点表!3:12</v>
      </c>
      <c r="CO50" s="62" t="str">
        <f t="shared" si="21"/>
        <v>往得点表!16:25</v>
      </c>
      <c r="CP50" s="60" t="str">
        <f t="shared" si="22"/>
        <v>腕得点表!3:12</v>
      </c>
      <c r="CQ50" s="62" t="str">
        <f t="shared" si="23"/>
        <v>腕得点表!16:25</v>
      </c>
      <c r="CR50" s="60" t="str">
        <f t="shared" si="24"/>
        <v>腕膝得点表!3:4</v>
      </c>
      <c r="CS50" s="62" t="str">
        <f t="shared" si="25"/>
        <v>腕膝得点表!8:9</v>
      </c>
      <c r="CT50" s="60" t="str">
        <f t="shared" si="26"/>
        <v>20mシャトルラン得点表!3:12</v>
      </c>
      <c r="CU50" s="62" t="str">
        <f t="shared" si="27"/>
        <v>20mシャトルラン得点表!16:25</v>
      </c>
      <c r="CV50" s="137" t="b">
        <f t="shared" si="2"/>
        <v>0</v>
      </c>
      <c r="CW50" s="38">
        <f t="shared" si="31"/>
        <v>0</v>
      </c>
    </row>
    <row r="51" spans="2:101" ht="18" customHeight="1">
      <c r="B51" s="64">
        <v>27</v>
      </c>
      <c r="C51" s="252"/>
      <c r="D51" s="10"/>
      <c r="E51" s="11"/>
      <c r="F51" s="12"/>
      <c r="G51" s="236" t="str">
        <f t="shared" si="0"/>
        <v/>
      </c>
      <c r="H51" s="65" t="str">
        <f t="shared" si="3"/>
        <v/>
      </c>
      <c r="I51" s="11"/>
      <c r="J51" s="13"/>
      <c r="K51" s="86"/>
      <c r="L51" s="66" t="str">
        <f t="shared" ca="1" si="4"/>
        <v/>
      </c>
      <c r="M51" s="82"/>
      <c r="N51" s="11"/>
      <c r="O51" s="11"/>
      <c r="P51" s="11"/>
      <c r="Q51" s="14"/>
      <c r="R51" s="67" t="str">
        <f t="shared" ca="1" si="5"/>
        <v/>
      </c>
      <c r="S51" s="82"/>
      <c r="T51" s="11"/>
      <c r="U51" s="11"/>
      <c r="V51" s="11"/>
      <c r="W51" s="13"/>
      <c r="X51" s="86"/>
      <c r="Y51" s="116" t="str">
        <f t="shared" ca="1" si="6"/>
        <v/>
      </c>
      <c r="Z51" s="79"/>
      <c r="AA51" s="82"/>
      <c r="AB51" s="11"/>
      <c r="AC51" s="11"/>
      <c r="AD51" s="11"/>
      <c r="AE51" s="31"/>
      <c r="AF51" s="14"/>
      <c r="AG51" s="67" t="str">
        <f t="shared" ca="1" si="7"/>
        <v/>
      </c>
      <c r="AH51" s="14"/>
      <c r="AI51" s="67" t="str">
        <f t="shared" ca="1" si="8"/>
        <v/>
      </c>
      <c r="AJ51" s="86"/>
      <c r="AK51" s="65" t="str">
        <f t="shared" ca="1" si="9"/>
        <v/>
      </c>
      <c r="AL51" s="14"/>
      <c r="AM51" s="67" t="str">
        <f t="shared" ca="1" si="10"/>
        <v/>
      </c>
      <c r="AN51" s="14"/>
      <c r="AO51" s="67" t="str">
        <f t="shared" ca="1" si="11"/>
        <v/>
      </c>
      <c r="AP51" s="117" t="str">
        <f t="shared" si="29"/>
        <v/>
      </c>
      <c r="AQ51" s="117" t="str">
        <f t="shared" si="28"/>
        <v/>
      </c>
      <c r="AR51" s="117" t="str">
        <f>IF(AP51=7,VLOOKUP(AQ51,設定!$A$2:$B$6,2,1),"---")</f>
        <v>---</v>
      </c>
      <c r="AS51" s="216"/>
      <c r="AT51" s="217"/>
      <c r="AU51" s="217"/>
      <c r="AV51" s="162" t="s">
        <v>74</v>
      </c>
      <c r="AW51" s="163"/>
      <c r="AX51" s="162"/>
      <c r="AY51" s="164"/>
      <c r="AZ51" s="131" t="str">
        <f t="shared" si="12"/>
        <v/>
      </c>
      <c r="BA51" s="162" t="s">
        <v>74</v>
      </c>
      <c r="BB51" s="162" t="s">
        <v>74</v>
      </c>
      <c r="BC51" s="162" t="s">
        <v>74</v>
      </c>
      <c r="BD51" s="162"/>
      <c r="BE51" s="162"/>
      <c r="BF51" s="162"/>
      <c r="BG51" s="162"/>
      <c r="BH51" s="177"/>
      <c r="BI51" s="178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79"/>
      <c r="CB51" s="37"/>
      <c r="CD51" s="61">
        <v>27</v>
      </c>
      <c r="CE51" s="60" t="str">
        <f t="shared" si="1"/>
        <v/>
      </c>
      <c r="CF51" s="60" t="str">
        <f t="shared" si="13"/>
        <v>立得点表!3:12</v>
      </c>
      <c r="CG51" s="62" t="str">
        <f t="shared" si="14"/>
        <v>立得点表!16:25</v>
      </c>
      <c r="CH51" s="60" t="str">
        <f t="shared" si="15"/>
        <v>立3段得点表!3:12</v>
      </c>
      <c r="CI51" s="62" t="str">
        <f t="shared" si="16"/>
        <v>立3段得点表!16:25</v>
      </c>
      <c r="CJ51" s="60" t="str">
        <f t="shared" si="17"/>
        <v>ボール得点表!3:12</v>
      </c>
      <c r="CK51" s="62" t="str">
        <f t="shared" si="18"/>
        <v>ボール得点表!16:25</v>
      </c>
      <c r="CL51" s="60" t="str">
        <f t="shared" si="30"/>
        <v>50m得点表!3:12</v>
      </c>
      <c r="CM51" s="62" t="str">
        <f t="shared" si="19"/>
        <v>50m得点表!16:25</v>
      </c>
      <c r="CN51" s="60" t="str">
        <f t="shared" si="20"/>
        <v>往得点表!3:12</v>
      </c>
      <c r="CO51" s="62" t="str">
        <f t="shared" si="21"/>
        <v>往得点表!16:25</v>
      </c>
      <c r="CP51" s="60" t="str">
        <f t="shared" si="22"/>
        <v>腕得点表!3:12</v>
      </c>
      <c r="CQ51" s="62" t="str">
        <f t="shared" si="23"/>
        <v>腕得点表!16:25</v>
      </c>
      <c r="CR51" s="60" t="str">
        <f t="shared" si="24"/>
        <v>腕膝得点表!3:4</v>
      </c>
      <c r="CS51" s="62" t="str">
        <f t="shared" si="25"/>
        <v>腕膝得点表!8:9</v>
      </c>
      <c r="CT51" s="60" t="str">
        <f t="shared" si="26"/>
        <v>20mシャトルラン得点表!3:12</v>
      </c>
      <c r="CU51" s="62" t="str">
        <f t="shared" si="27"/>
        <v>20mシャトルラン得点表!16:25</v>
      </c>
      <c r="CV51" s="137" t="b">
        <f t="shared" si="2"/>
        <v>0</v>
      </c>
      <c r="CW51" s="38">
        <f t="shared" si="31"/>
        <v>0</v>
      </c>
    </row>
    <row r="52" spans="2:101" ht="18" customHeight="1">
      <c r="B52" s="64">
        <v>28</v>
      </c>
      <c r="C52" s="252"/>
      <c r="D52" s="21"/>
      <c r="E52" s="11"/>
      <c r="F52" s="23"/>
      <c r="G52" s="236" t="str">
        <f t="shared" si="0"/>
        <v/>
      </c>
      <c r="H52" s="133" t="str">
        <f t="shared" si="3"/>
        <v/>
      </c>
      <c r="I52" s="22"/>
      <c r="J52" s="24"/>
      <c r="K52" s="87"/>
      <c r="L52" s="69" t="str">
        <f t="shared" ca="1" si="4"/>
        <v/>
      </c>
      <c r="M52" s="82"/>
      <c r="N52" s="11"/>
      <c r="O52" s="11"/>
      <c r="P52" s="11"/>
      <c r="Q52" s="25"/>
      <c r="R52" s="70" t="str">
        <f t="shared" ca="1" si="5"/>
        <v/>
      </c>
      <c r="S52" s="83"/>
      <c r="T52" s="22"/>
      <c r="U52" s="22"/>
      <c r="V52" s="22"/>
      <c r="W52" s="24"/>
      <c r="X52" s="87"/>
      <c r="Y52" s="129" t="str">
        <f t="shared" ca="1" si="6"/>
        <v/>
      </c>
      <c r="Z52" s="79"/>
      <c r="AA52" s="83"/>
      <c r="AB52" s="22"/>
      <c r="AC52" s="22"/>
      <c r="AD52" s="22"/>
      <c r="AE52" s="32"/>
      <c r="AF52" s="25"/>
      <c r="AG52" s="70" t="str">
        <f t="shared" ca="1" si="7"/>
        <v/>
      </c>
      <c r="AH52" s="25"/>
      <c r="AI52" s="70" t="str">
        <f t="shared" ca="1" si="8"/>
        <v/>
      </c>
      <c r="AJ52" s="87"/>
      <c r="AK52" s="68" t="str">
        <f t="shared" ca="1" si="9"/>
        <v/>
      </c>
      <c r="AL52" s="25"/>
      <c r="AM52" s="70" t="str">
        <f t="shared" ca="1" si="10"/>
        <v/>
      </c>
      <c r="AN52" s="25"/>
      <c r="AO52" s="70" t="str">
        <f t="shared" ca="1" si="11"/>
        <v/>
      </c>
      <c r="AP52" s="130" t="str">
        <f t="shared" si="29"/>
        <v/>
      </c>
      <c r="AQ52" s="130" t="str">
        <f t="shared" si="28"/>
        <v/>
      </c>
      <c r="AR52" s="130" t="str">
        <f>IF(AP52=7,VLOOKUP(AQ52,設定!$A$2:$B$6,2,1),"---")</f>
        <v>---</v>
      </c>
      <c r="AS52" s="216"/>
      <c r="AT52" s="217"/>
      <c r="AU52" s="217"/>
      <c r="AV52" s="162" t="s">
        <v>74</v>
      </c>
      <c r="AW52" s="163"/>
      <c r="AX52" s="162"/>
      <c r="AY52" s="164"/>
      <c r="AZ52" s="131" t="str">
        <f t="shared" si="12"/>
        <v/>
      </c>
      <c r="BA52" s="162" t="s">
        <v>74</v>
      </c>
      <c r="BB52" s="162" t="s">
        <v>74</v>
      </c>
      <c r="BC52" s="162" t="s">
        <v>74</v>
      </c>
      <c r="BD52" s="162"/>
      <c r="BE52" s="162"/>
      <c r="BF52" s="162"/>
      <c r="BG52" s="162"/>
      <c r="BH52" s="177"/>
      <c r="BI52" s="178"/>
      <c r="BJ52" s="162"/>
      <c r="BK52" s="162"/>
      <c r="BL52" s="162"/>
      <c r="BM52" s="162"/>
      <c r="BN52" s="162"/>
      <c r="BO52" s="162"/>
      <c r="BP52" s="162"/>
      <c r="BQ52" s="162"/>
      <c r="BR52" s="162"/>
      <c r="BS52" s="162"/>
      <c r="BT52" s="162"/>
      <c r="BU52" s="162"/>
      <c r="BV52" s="162"/>
      <c r="BW52" s="162"/>
      <c r="BX52" s="162"/>
      <c r="BY52" s="162"/>
      <c r="BZ52" s="162"/>
      <c r="CA52" s="179"/>
      <c r="CB52" s="37"/>
      <c r="CD52" s="61">
        <v>28</v>
      </c>
      <c r="CE52" s="72" t="str">
        <f t="shared" si="1"/>
        <v/>
      </c>
      <c r="CF52" s="72" t="str">
        <f t="shared" si="13"/>
        <v>立得点表!3:12</v>
      </c>
      <c r="CG52" s="73" t="str">
        <f t="shared" si="14"/>
        <v>立得点表!16:25</v>
      </c>
      <c r="CH52" s="72" t="str">
        <f t="shared" si="15"/>
        <v>立3段得点表!3:12</v>
      </c>
      <c r="CI52" s="73" t="str">
        <f t="shared" si="16"/>
        <v>立3段得点表!16:25</v>
      </c>
      <c r="CJ52" s="72" t="str">
        <f t="shared" si="17"/>
        <v>ボール得点表!3:12</v>
      </c>
      <c r="CK52" s="73" t="str">
        <f t="shared" si="18"/>
        <v>ボール得点表!16:25</v>
      </c>
      <c r="CL52" s="72" t="str">
        <f t="shared" si="30"/>
        <v>50m得点表!3:12</v>
      </c>
      <c r="CM52" s="73" t="str">
        <f t="shared" si="19"/>
        <v>50m得点表!16:25</v>
      </c>
      <c r="CN52" s="72" t="str">
        <f t="shared" si="20"/>
        <v>往得点表!3:12</v>
      </c>
      <c r="CO52" s="73" t="str">
        <f t="shared" si="21"/>
        <v>往得点表!16:25</v>
      </c>
      <c r="CP52" s="72" t="str">
        <f t="shared" si="22"/>
        <v>腕得点表!3:12</v>
      </c>
      <c r="CQ52" s="73" t="str">
        <f t="shared" si="23"/>
        <v>腕得点表!16:25</v>
      </c>
      <c r="CR52" s="126" t="str">
        <f t="shared" si="24"/>
        <v>腕膝得点表!3:4</v>
      </c>
      <c r="CS52" s="127" t="str">
        <f t="shared" si="25"/>
        <v>腕膝得点表!8:9</v>
      </c>
      <c r="CT52" s="72" t="str">
        <f t="shared" si="26"/>
        <v>20mシャトルラン得点表!3:12</v>
      </c>
      <c r="CU52" s="73" t="str">
        <f t="shared" si="27"/>
        <v>20mシャトルラン得点表!16:25</v>
      </c>
      <c r="CV52" s="74" t="b">
        <f t="shared" si="2"/>
        <v>0</v>
      </c>
      <c r="CW52" s="38">
        <f t="shared" si="31"/>
        <v>0</v>
      </c>
    </row>
    <row r="53" spans="2:101" ht="18" customHeight="1">
      <c r="B53" s="64">
        <v>29</v>
      </c>
      <c r="C53" s="252"/>
      <c r="D53" s="10"/>
      <c r="E53" s="11"/>
      <c r="F53" s="12"/>
      <c r="G53" s="236" t="str">
        <f t="shared" si="0"/>
        <v/>
      </c>
      <c r="H53" s="65" t="str">
        <f t="shared" si="3"/>
        <v/>
      </c>
      <c r="I53" s="11"/>
      <c r="J53" s="13"/>
      <c r="K53" s="86"/>
      <c r="L53" s="66" t="str">
        <f t="shared" ca="1" si="4"/>
        <v/>
      </c>
      <c r="M53" s="82"/>
      <c r="N53" s="11"/>
      <c r="O53" s="11"/>
      <c r="P53" s="11"/>
      <c r="Q53" s="14"/>
      <c r="R53" s="67" t="str">
        <f t="shared" ca="1" si="5"/>
        <v/>
      </c>
      <c r="S53" s="82"/>
      <c r="T53" s="11"/>
      <c r="U53" s="11"/>
      <c r="V53" s="11"/>
      <c r="W53" s="13"/>
      <c r="X53" s="86"/>
      <c r="Y53" s="116" t="str">
        <f t="shared" ca="1" si="6"/>
        <v/>
      </c>
      <c r="Z53" s="79"/>
      <c r="AA53" s="82"/>
      <c r="AB53" s="11"/>
      <c r="AC53" s="11"/>
      <c r="AD53" s="11"/>
      <c r="AE53" s="31"/>
      <c r="AF53" s="14"/>
      <c r="AG53" s="67" t="str">
        <f t="shared" ca="1" si="7"/>
        <v/>
      </c>
      <c r="AH53" s="14"/>
      <c r="AI53" s="67" t="str">
        <f t="shared" ca="1" si="8"/>
        <v/>
      </c>
      <c r="AJ53" s="86"/>
      <c r="AK53" s="65" t="str">
        <f t="shared" ca="1" si="9"/>
        <v/>
      </c>
      <c r="AL53" s="14"/>
      <c r="AM53" s="67" t="str">
        <f t="shared" ca="1" si="10"/>
        <v/>
      </c>
      <c r="AN53" s="14"/>
      <c r="AO53" s="67" t="str">
        <f t="shared" ca="1" si="11"/>
        <v/>
      </c>
      <c r="AP53" s="117" t="str">
        <f t="shared" si="29"/>
        <v/>
      </c>
      <c r="AQ53" s="117" t="str">
        <f t="shared" si="28"/>
        <v/>
      </c>
      <c r="AR53" s="117" t="str">
        <f>IF(AP53=7,VLOOKUP(AQ53,設定!$A$2:$B$6,2,1),"---")</f>
        <v>---</v>
      </c>
      <c r="AS53" s="212"/>
      <c r="AT53" s="213"/>
      <c r="AU53" s="213"/>
      <c r="AV53" s="156" t="s">
        <v>74</v>
      </c>
      <c r="AW53" s="157"/>
      <c r="AX53" s="156"/>
      <c r="AY53" s="158"/>
      <c r="AZ53" s="118" t="str">
        <f t="shared" si="12"/>
        <v/>
      </c>
      <c r="BA53" s="156" t="s">
        <v>74</v>
      </c>
      <c r="BB53" s="156" t="s">
        <v>74</v>
      </c>
      <c r="BC53" s="156" t="s">
        <v>74</v>
      </c>
      <c r="BD53" s="156"/>
      <c r="BE53" s="156"/>
      <c r="BF53" s="156"/>
      <c r="BG53" s="156"/>
      <c r="BH53" s="171"/>
      <c r="BI53" s="172"/>
      <c r="BJ53" s="156"/>
      <c r="BK53" s="156"/>
      <c r="BL53" s="156"/>
      <c r="BM53" s="156"/>
      <c r="BN53" s="156"/>
      <c r="BO53" s="156"/>
      <c r="BP53" s="156"/>
      <c r="BQ53" s="156"/>
      <c r="BR53" s="156"/>
      <c r="BS53" s="156"/>
      <c r="BT53" s="156"/>
      <c r="BU53" s="156"/>
      <c r="BV53" s="156"/>
      <c r="BW53" s="156"/>
      <c r="BX53" s="156"/>
      <c r="BY53" s="156"/>
      <c r="BZ53" s="156"/>
      <c r="CA53" s="173"/>
      <c r="CB53" s="37"/>
      <c r="CD53" s="61">
        <v>29</v>
      </c>
      <c r="CE53" s="60" t="str">
        <f t="shared" si="1"/>
        <v/>
      </c>
      <c r="CF53" s="60" t="str">
        <f t="shared" si="13"/>
        <v>立得点表!3:12</v>
      </c>
      <c r="CG53" s="62" t="str">
        <f t="shared" si="14"/>
        <v>立得点表!16:25</v>
      </c>
      <c r="CH53" s="60" t="str">
        <f t="shared" si="15"/>
        <v>立3段得点表!3:12</v>
      </c>
      <c r="CI53" s="62" t="str">
        <f t="shared" si="16"/>
        <v>立3段得点表!16:25</v>
      </c>
      <c r="CJ53" s="60" t="str">
        <f t="shared" si="17"/>
        <v>ボール得点表!3:12</v>
      </c>
      <c r="CK53" s="62" t="str">
        <f t="shared" si="18"/>
        <v>ボール得点表!16:25</v>
      </c>
      <c r="CL53" s="60" t="str">
        <f t="shared" si="30"/>
        <v>50m得点表!3:12</v>
      </c>
      <c r="CM53" s="62" t="str">
        <f t="shared" si="19"/>
        <v>50m得点表!16:25</v>
      </c>
      <c r="CN53" s="60" t="str">
        <f t="shared" si="20"/>
        <v>往得点表!3:12</v>
      </c>
      <c r="CO53" s="62" t="str">
        <f t="shared" si="21"/>
        <v>往得点表!16:25</v>
      </c>
      <c r="CP53" s="60" t="str">
        <f t="shared" si="22"/>
        <v>腕得点表!3:12</v>
      </c>
      <c r="CQ53" s="62" t="str">
        <f t="shared" si="23"/>
        <v>腕得点表!16:25</v>
      </c>
      <c r="CR53" s="60" t="str">
        <f t="shared" si="24"/>
        <v>腕膝得点表!3:4</v>
      </c>
      <c r="CS53" s="62" t="str">
        <f t="shared" si="25"/>
        <v>腕膝得点表!8:9</v>
      </c>
      <c r="CT53" s="60" t="str">
        <f t="shared" si="26"/>
        <v>20mシャトルラン得点表!3:12</v>
      </c>
      <c r="CU53" s="62" t="str">
        <f t="shared" si="27"/>
        <v>20mシャトルラン得点表!16:25</v>
      </c>
      <c r="CV53" s="137" t="b">
        <f t="shared" si="2"/>
        <v>0</v>
      </c>
      <c r="CW53" s="38">
        <f t="shared" si="31"/>
        <v>0</v>
      </c>
    </row>
    <row r="54" spans="2:101" ht="18" customHeight="1">
      <c r="B54" s="64">
        <v>30</v>
      </c>
      <c r="C54" s="252"/>
      <c r="D54" s="10"/>
      <c r="E54" s="11"/>
      <c r="F54" s="12"/>
      <c r="G54" s="236" t="str">
        <f t="shared" si="0"/>
        <v/>
      </c>
      <c r="H54" s="65" t="str">
        <f t="shared" si="3"/>
        <v/>
      </c>
      <c r="I54" s="11"/>
      <c r="J54" s="13"/>
      <c r="K54" s="86"/>
      <c r="L54" s="66" t="str">
        <f t="shared" ca="1" si="4"/>
        <v/>
      </c>
      <c r="M54" s="82"/>
      <c r="N54" s="11"/>
      <c r="O54" s="11"/>
      <c r="P54" s="11"/>
      <c r="Q54" s="14"/>
      <c r="R54" s="67" t="str">
        <f t="shared" ca="1" si="5"/>
        <v/>
      </c>
      <c r="S54" s="82"/>
      <c r="T54" s="11"/>
      <c r="U54" s="11"/>
      <c r="V54" s="11"/>
      <c r="W54" s="13"/>
      <c r="X54" s="86"/>
      <c r="Y54" s="116" t="str">
        <f t="shared" ca="1" si="6"/>
        <v/>
      </c>
      <c r="Z54" s="79"/>
      <c r="AA54" s="82"/>
      <c r="AB54" s="11"/>
      <c r="AC54" s="11"/>
      <c r="AD54" s="11"/>
      <c r="AE54" s="31"/>
      <c r="AF54" s="14"/>
      <c r="AG54" s="67" t="str">
        <f t="shared" ca="1" si="7"/>
        <v/>
      </c>
      <c r="AH54" s="14"/>
      <c r="AI54" s="67" t="str">
        <f t="shared" ca="1" si="8"/>
        <v/>
      </c>
      <c r="AJ54" s="86"/>
      <c r="AK54" s="65" t="str">
        <f t="shared" ca="1" si="9"/>
        <v/>
      </c>
      <c r="AL54" s="14"/>
      <c r="AM54" s="67" t="str">
        <f t="shared" ca="1" si="10"/>
        <v/>
      </c>
      <c r="AN54" s="14"/>
      <c r="AO54" s="67" t="str">
        <f t="shared" ca="1" si="11"/>
        <v/>
      </c>
      <c r="AP54" s="117" t="str">
        <f t="shared" si="29"/>
        <v/>
      </c>
      <c r="AQ54" s="117" t="str">
        <f t="shared" si="28"/>
        <v/>
      </c>
      <c r="AR54" s="117" t="str">
        <f>IF(AP54=7,VLOOKUP(AQ54,設定!$A$2:$B$6,2,1),"---")</f>
        <v>---</v>
      </c>
      <c r="AS54" s="216"/>
      <c r="AT54" s="217"/>
      <c r="AU54" s="217"/>
      <c r="AV54" s="162" t="s">
        <v>74</v>
      </c>
      <c r="AW54" s="163"/>
      <c r="AX54" s="162"/>
      <c r="AY54" s="164"/>
      <c r="AZ54" s="131" t="str">
        <f t="shared" si="12"/>
        <v/>
      </c>
      <c r="BA54" s="162" t="s">
        <v>74</v>
      </c>
      <c r="BB54" s="162" t="s">
        <v>74</v>
      </c>
      <c r="BC54" s="162" t="s">
        <v>74</v>
      </c>
      <c r="BD54" s="162"/>
      <c r="BE54" s="162"/>
      <c r="BF54" s="162"/>
      <c r="BG54" s="162"/>
      <c r="BH54" s="177"/>
      <c r="BI54" s="178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79"/>
      <c r="CB54" s="37"/>
      <c r="CD54" s="61">
        <v>30</v>
      </c>
      <c r="CE54" s="60" t="str">
        <f t="shared" si="1"/>
        <v/>
      </c>
      <c r="CF54" s="60" t="str">
        <f t="shared" si="13"/>
        <v>立得点表!3:12</v>
      </c>
      <c r="CG54" s="62" t="str">
        <f t="shared" si="14"/>
        <v>立得点表!16:25</v>
      </c>
      <c r="CH54" s="60" t="str">
        <f t="shared" si="15"/>
        <v>立3段得点表!3:12</v>
      </c>
      <c r="CI54" s="62" t="str">
        <f t="shared" si="16"/>
        <v>立3段得点表!16:25</v>
      </c>
      <c r="CJ54" s="60" t="str">
        <f t="shared" si="17"/>
        <v>ボール得点表!3:12</v>
      </c>
      <c r="CK54" s="62" t="str">
        <f t="shared" si="18"/>
        <v>ボール得点表!16:25</v>
      </c>
      <c r="CL54" s="60" t="str">
        <f t="shared" si="30"/>
        <v>50m得点表!3:12</v>
      </c>
      <c r="CM54" s="62" t="str">
        <f t="shared" si="19"/>
        <v>50m得点表!16:25</v>
      </c>
      <c r="CN54" s="60" t="str">
        <f t="shared" si="20"/>
        <v>往得点表!3:12</v>
      </c>
      <c r="CO54" s="62" t="str">
        <f t="shared" si="21"/>
        <v>往得点表!16:25</v>
      </c>
      <c r="CP54" s="60" t="str">
        <f t="shared" si="22"/>
        <v>腕得点表!3:12</v>
      </c>
      <c r="CQ54" s="62" t="str">
        <f t="shared" si="23"/>
        <v>腕得点表!16:25</v>
      </c>
      <c r="CR54" s="60" t="str">
        <f t="shared" si="24"/>
        <v>腕膝得点表!3:4</v>
      </c>
      <c r="CS54" s="62" t="str">
        <f t="shared" si="25"/>
        <v>腕膝得点表!8:9</v>
      </c>
      <c r="CT54" s="60" t="str">
        <f t="shared" si="26"/>
        <v>20mシャトルラン得点表!3:12</v>
      </c>
      <c r="CU54" s="62" t="str">
        <f t="shared" si="27"/>
        <v>20mシャトルラン得点表!16:25</v>
      </c>
      <c r="CV54" s="137" t="b">
        <f t="shared" si="2"/>
        <v>0</v>
      </c>
      <c r="CW54" s="38">
        <f t="shared" si="31"/>
        <v>0</v>
      </c>
    </row>
    <row r="55" spans="2:101" ht="18" customHeight="1">
      <c r="B55" s="64">
        <v>31</v>
      </c>
      <c r="C55" s="252"/>
      <c r="D55" s="10"/>
      <c r="E55" s="11"/>
      <c r="F55" s="12"/>
      <c r="G55" s="236" t="str">
        <f t="shared" si="0"/>
        <v/>
      </c>
      <c r="H55" s="65" t="str">
        <f t="shared" si="3"/>
        <v/>
      </c>
      <c r="I55" s="11"/>
      <c r="J55" s="13"/>
      <c r="K55" s="86"/>
      <c r="L55" s="66" t="str">
        <f t="shared" ca="1" si="4"/>
        <v/>
      </c>
      <c r="M55" s="82"/>
      <c r="N55" s="11"/>
      <c r="O55" s="11"/>
      <c r="P55" s="11"/>
      <c r="Q55" s="14"/>
      <c r="R55" s="67" t="str">
        <f t="shared" ca="1" si="5"/>
        <v/>
      </c>
      <c r="S55" s="82"/>
      <c r="T55" s="11"/>
      <c r="U55" s="11"/>
      <c r="V55" s="11"/>
      <c r="W55" s="13"/>
      <c r="X55" s="86"/>
      <c r="Y55" s="116" t="str">
        <f t="shared" ca="1" si="6"/>
        <v/>
      </c>
      <c r="Z55" s="79"/>
      <c r="AA55" s="82"/>
      <c r="AB55" s="11"/>
      <c r="AC55" s="11"/>
      <c r="AD55" s="11"/>
      <c r="AE55" s="31"/>
      <c r="AF55" s="14"/>
      <c r="AG55" s="67" t="str">
        <f t="shared" ca="1" si="7"/>
        <v/>
      </c>
      <c r="AH55" s="14"/>
      <c r="AI55" s="67" t="str">
        <f t="shared" ca="1" si="8"/>
        <v/>
      </c>
      <c r="AJ55" s="86"/>
      <c r="AK55" s="65" t="str">
        <f t="shared" ca="1" si="9"/>
        <v/>
      </c>
      <c r="AL55" s="14"/>
      <c r="AM55" s="67" t="str">
        <f t="shared" ca="1" si="10"/>
        <v/>
      </c>
      <c r="AN55" s="14"/>
      <c r="AO55" s="67" t="str">
        <f t="shared" ca="1" si="11"/>
        <v/>
      </c>
      <c r="AP55" s="117" t="str">
        <f t="shared" si="29"/>
        <v/>
      </c>
      <c r="AQ55" s="117" t="str">
        <f t="shared" si="28"/>
        <v/>
      </c>
      <c r="AR55" s="117" t="str">
        <f>IF(AP55=7,VLOOKUP(AQ55,設定!$A$2:$B$6,2,1),"---")</f>
        <v>---</v>
      </c>
      <c r="AS55" s="216"/>
      <c r="AT55" s="217"/>
      <c r="AU55" s="217"/>
      <c r="AV55" s="162" t="s">
        <v>74</v>
      </c>
      <c r="AW55" s="163"/>
      <c r="AX55" s="162"/>
      <c r="AY55" s="164"/>
      <c r="AZ55" s="131" t="str">
        <f t="shared" si="12"/>
        <v/>
      </c>
      <c r="BA55" s="162" t="s">
        <v>74</v>
      </c>
      <c r="BB55" s="162" t="s">
        <v>74</v>
      </c>
      <c r="BC55" s="162" t="s">
        <v>74</v>
      </c>
      <c r="BD55" s="162"/>
      <c r="BE55" s="162"/>
      <c r="BF55" s="162"/>
      <c r="BG55" s="162"/>
      <c r="BH55" s="177"/>
      <c r="BI55" s="178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79"/>
      <c r="CB55" s="37"/>
      <c r="CD55" s="61">
        <v>31</v>
      </c>
      <c r="CE55" s="60" t="str">
        <f t="shared" si="1"/>
        <v/>
      </c>
      <c r="CF55" s="60" t="str">
        <f t="shared" si="13"/>
        <v>立得点表!3:12</v>
      </c>
      <c r="CG55" s="62" t="str">
        <f t="shared" si="14"/>
        <v>立得点表!16:25</v>
      </c>
      <c r="CH55" s="60" t="str">
        <f t="shared" si="15"/>
        <v>立3段得点表!3:12</v>
      </c>
      <c r="CI55" s="62" t="str">
        <f t="shared" si="16"/>
        <v>立3段得点表!16:25</v>
      </c>
      <c r="CJ55" s="60" t="str">
        <f t="shared" si="17"/>
        <v>ボール得点表!3:12</v>
      </c>
      <c r="CK55" s="62" t="str">
        <f t="shared" si="18"/>
        <v>ボール得点表!16:25</v>
      </c>
      <c r="CL55" s="60" t="str">
        <f t="shared" si="30"/>
        <v>50m得点表!3:12</v>
      </c>
      <c r="CM55" s="62" t="str">
        <f t="shared" si="19"/>
        <v>50m得点表!16:25</v>
      </c>
      <c r="CN55" s="60" t="str">
        <f t="shared" si="20"/>
        <v>往得点表!3:12</v>
      </c>
      <c r="CO55" s="62" t="str">
        <f t="shared" si="21"/>
        <v>往得点表!16:25</v>
      </c>
      <c r="CP55" s="60" t="str">
        <f t="shared" si="22"/>
        <v>腕得点表!3:12</v>
      </c>
      <c r="CQ55" s="62" t="str">
        <f t="shared" si="23"/>
        <v>腕得点表!16:25</v>
      </c>
      <c r="CR55" s="60" t="str">
        <f t="shared" si="24"/>
        <v>腕膝得点表!3:4</v>
      </c>
      <c r="CS55" s="62" t="str">
        <f t="shared" si="25"/>
        <v>腕膝得点表!8:9</v>
      </c>
      <c r="CT55" s="60" t="str">
        <f t="shared" si="26"/>
        <v>20mシャトルラン得点表!3:12</v>
      </c>
      <c r="CU55" s="62" t="str">
        <f t="shared" si="27"/>
        <v>20mシャトルラン得点表!16:25</v>
      </c>
      <c r="CV55" s="137" t="b">
        <f t="shared" si="2"/>
        <v>0</v>
      </c>
      <c r="CW55" s="38">
        <f t="shared" si="31"/>
        <v>0</v>
      </c>
    </row>
    <row r="56" spans="2:101" ht="18" customHeight="1">
      <c r="B56" s="64">
        <v>32</v>
      </c>
      <c r="C56" s="252"/>
      <c r="D56" s="10"/>
      <c r="E56" s="11"/>
      <c r="F56" s="12"/>
      <c r="G56" s="236" t="str">
        <f t="shared" si="0"/>
        <v/>
      </c>
      <c r="H56" s="65" t="str">
        <f t="shared" si="3"/>
        <v/>
      </c>
      <c r="I56" s="11"/>
      <c r="J56" s="13"/>
      <c r="K56" s="86"/>
      <c r="L56" s="66" t="str">
        <f t="shared" ca="1" si="4"/>
        <v/>
      </c>
      <c r="M56" s="82"/>
      <c r="N56" s="11"/>
      <c r="O56" s="11"/>
      <c r="P56" s="11"/>
      <c r="Q56" s="14"/>
      <c r="R56" s="67" t="str">
        <f t="shared" ca="1" si="5"/>
        <v/>
      </c>
      <c r="S56" s="82"/>
      <c r="T56" s="11"/>
      <c r="U56" s="11"/>
      <c r="V56" s="11"/>
      <c r="W56" s="13"/>
      <c r="X56" s="86"/>
      <c r="Y56" s="116" t="str">
        <f t="shared" ca="1" si="6"/>
        <v/>
      </c>
      <c r="Z56" s="79"/>
      <c r="AA56" s="82"/>
      <c r="AB56" s="11"/>
      <c r="AC56" s="11"/>
      <c r="AD56" s="11"/>
      <c r="AE56" s="31"/>
      <c r="AF56" s="14"/>
      <c r="AG56" s="67" t="str">
        <f t="shared" ca="1" si="7"/>
        <v/>
      </c>
      <c r="AH56" s="14"/>
      <c r="AI56" s="67" t="str">
        <f t="shared" ca="1" si="8"/>
        <v/>
      </c>
      <c r="AJ56" s="86"/>
      <c r="AK56" s="65" t="str">
        <f t="shared" ca="1" si="9"/>
        <v/>
      </c>
      <c r="AL56" s="14"/>
      <c r="AM56" s="67" t="str">
        <f t="shared" ca="1" si="10"/>
        <v/>
      </c>
      <c r="AN56" s="14"/>
      <c r="AO56" s="67" t="str">
        <f t="shared" ca="1" si="11"/>
        <v/>
      </c>
      <c r="AP56" s="117" t="str">
        <f t="shared" si="29"/>
        <v/>
      </c>
      <c r="AQ56" s="117" t="str">
        <f t="shared" si="28"/>
        <v/>
      </c>
      <c r="AR56" s="117" t="str">
        <f>IF(AP56=7,VLOOKUP(AQ56,設定!$A$2:$B$6,2,1),"---")</f>
        <v>---</v>
      </c>
      <c r="AS56" s="216"/>
      <c r="AT56" s="217"/>
      <c r="AU56" s="217"/>
      <c r="AV56" s="162" t="s">
        <v>74</v>
      </c>
      <c r="AW56" s="163"/>
      <c r="AX56" s="162"/>
      <c r="AY56" s="164"/>
      <c r="AZ56" s="131" t="str">
        <f t="shared" si="12"/>
        <v/>
      </c>
      <c r="BA56" s="162" t="s">
        <v>74</v>
      </c>
      <c r="BB56" s="162" t="s">
        <v>74</v>
      </c>
      <c r="BC56" s="162" t="s">
        <v>74</v>
      </c>
      <c r="BD56" s="162"/>
      <c r="BE56" s="162"/>
      <c r="BF56" s="162"/>
      <c r="BG56" s="162"/>
      <c r="BH56" s="177"/>
      <c r="BI56" s="178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79"/>
      <c r="CB56" s="37"/>
      <c r="CD56" s="61">
        <v>32</v>
      </c>
      <c r="CE56" s="60" t="str">
        <f t="shared" si="1"/>
        <v/>
      </c>
      <c r="CF56" s="60" t="str">
        <f t="shared" si="13"/>
        <v>立得点表!3:12</v>
      </c>
      <c r="CG56" s="62" t="str">
        <f t="shared" si="14"/>
        <v>立得点表!16:25</v>
      </c>
      <c r="CH56" s="60" t="str">
        <f t="shared" si="15"/>
        <v>立3段得点表!3:12</v>
      </c>
      <c r="CI56" s="62" t="str">
        <f t="shared" si="16"/>
        <v>立3段得点表!16:25</v>
      </c>
      <c r="CJ56" s="60" t="str">
        <f t="shared" si="17"/>
        <v>ボール得点表!3:12</v>
      </c>
      <c r="CK56" s="62" t="str">
        <f t="shared" si="18"/>
        <v>ボール得点表!16:25</v>
      </c>
      <c r="CL56" s="60" t="str">
        <f t="shared" si="30"/>
        <v>50m得点表!3:12</v>
      </c>
      <c r="CM56" s="62" t="str">
        <f t="shared" si="19"/>
        <v>50m得点表!16:25</v>
      </c>
      <c r="CN56" s="60" t="str">
        <f t="shared" si="20"/>
        <v>往得点表!3:12</v>
      </c>
      <c r="CO56" s="62" t="str">
        <f t="shared" si="21"/>
        <v>往得点表!16:25</v>
      </c>
      <c r="CP56" s="60" t="str">
        <f t="shared" si="22"/>
        <v>腕得点表!3:12</v>
      </c>
      <c r="CQ56" s="62" t="str">
        <f t="shared" si="23"/>
        <v>腕得点表!16:25</v>
      </c>
      <c r="CR56" s="60" t="str">
        <f t="shared" si="24"/>
        <v>腕膝得点表!3:4</v>
      </c>
      <c r="CS56" s="62" t="str">
        <f t="shared" si="25"/>
        <v>腕膝得点表!8:9</v>
      </c>
      <c r="CT56" s="60" t="str">
        <f t="shared" si="26"/>
        <v>20mシャトルラン得点表!3:12</v>
      </c>
      <c r="CU56" s="62" t="str">
        <f t="shared" si="27"/>
        <v>20mシャトルラン得点表!16:25</v>
      </c>
      <c r="CV56" s="137" t="b">
        <f t="shared" si="2"/>
        <v>0</v>
      </c>
      <c r="CW56" s="38">
        <f t="shared" si="31"/>
        <v>0</v>
      </c>
    </row>
    <row r="57" spans="2:101" ht="18" customHeight="1">
      <c r="B57" s="134">
        <v>33</v>
      </c>
      <c r="C57" s="252"/>
      <c r="D57" s="16"/>
      <c r="E57" s="15"/>
      <c r="F57" s="17"/>
      <c r="G57" s="239" t="str">
        <f t="shared" si="0"/>
        <v/>
      </c>
      <c r="H57" s="119" t="str">
        <f t="shared" si="3"/>
        <v/>
      </c>
      <c r="I57" s="18"/>
      <c r="J57" s="19"/>
      <c r="K57" s="145"/>
      <c r="L57" s="120" t="str">
        <f t="shared" ca="1" si="4"/>
        <v/>
      </c>
      <c r="M57" s="149"/>
      <c r="N57" s="15"/>
      <c r="O57" s="15"/>
      <c r="P57" s="15"/>
      <c r="Q57" s="20"/>
      <c r="R57" s="121" t="str">
        <f t="shared" ca="1" si="5"/>
        <v/>
      </c>
      <c r="S57" s="147"/>
      <c r="T57" s="18"/>
      <c r="U57" s="18"/>
      <c r="V57" s="18"/>
      <c r="W57" s="19"/>
      <c r="X57" s="145"/>
      <c r="Y57" s="122" t="str">
        <f t="shared" ca="1" si="6"/>
        <v/>
      </c>
      <c r="Z57" s="251"/>
      <c r="AA57" s="147"/>
      <c r="AB57" s="18"/>
      <c r="AC57" s="18"/>
      <c r="AD57" s="18"/>
      <c r="AE57" s="148"/>
      <c r="AF57" s="20"/>
      <c r="AG57" s="121" t="str">
        <f t="shared" ca="1" si="7"/>
        <v/>
      </c>
      <c r="AH57" s="20"/>
      <c r="AI57" s="121" t="str">
        <f t="shared" ca="1" si="8"/>
        <v/>
      </c>
      <c r="AJ57" s="145"/>
      <c r="AK57" s="123" t="str">
        <f t="shared" ca="1" si="9"/>
        <v/>
      </c>
      <c r="AL57" s="20"/>
      <c r="AM57" s="121" t="str">
        <f t="shared" ca="1" si="10"/>
        <v/>
      </c>
      <c r="AN57" s="20"/>
      <c r="AO57" s="121" t="str">
        <f t="shared" ca="1" si="11"/>
        <v/>
      </c>
      <c r="AP57" s="124" t="str">
        <f t="shared" si="29"/>
        <v/>
      </c>
      <c r="AQ57" s="124" t="str">
        <f t="shared" si="28"/>
        <v/>
      </c>
      <c r="AR57" s="124" t="str">
        <f>IF(AP57=7,VLOOKUP(AQ57,設定!$A$2:$B$6,2,1),"---")</f>
        <v>---</v>
      </c>
      <c r="AS57" s="214"/>
      <c r="AT57" s="215"/>
      <c r="AU57" s="215"/>
      <c r="AV57" s="159" t="s">
        <v>74</v>
      </c>
      <c r="AW57" s="160"/>
      <c r="AX57" s="159"/>
      <c r="AY57" s="161"/>
      <c r="AZ57" s="125" t="str">
        <f t="shared" si="12"/>
        <v/>
      </c>
      <c r="BA57" s="159" t="s">
        <v>74</v>
      </c>
      <c r="BB57" s="159" t="s">
        <v>74</v>
      </c>
      <c r="BC57" s="159" t="s">
        <v>74</v>
      </c>
      <c r="BD57" s="159"/>
      <c r="BE57" s="159"/>
      <c r="BF57" s="159"/>
      <c r="BG57" s="159"/>
      <c r="BH57" s="174"/>
      <c r="BI57" s="175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76"/>
      <c r="CB57" s="37"/>
      <c r="CD57" s="61">
        <v>33</v>
      </c>
      <c r="CE57" s="72" t="str">
        <f t="shared" si="1"/>
        <v/>
      </c>
      <c r="CF57" s="72" t="str">
        <f t="shared" si="13"/>
        <v>立得点表!3:12</v>
      </c>
      <c r="CG57" s="73" t="str">
        <f t="shared" si="14"/>
        <v>立得点表!16:25</v>
      </c>
      <c r="CH57" s="72" t="str">
        <f t="shared" si="15"/>
        <v>立3段得点表!3:12</v>
      </c>
      <c r="CI57" s="73" t="str">
        <f t="shared" si="16"/>
        <v>立3段得点表!16:25</v>
      </c>
      <c r="CJ57" s="72" t="str">
        <f t="shared" si="17"/>
        <v>ボール得点表!3:12</v>
      </c>
      <c r="CK57" s="73" t="str">
        <f t="shared" si="18"/>
        <v>ボール得点表!16:25</v>
      </c>
      <c r="CL57" s="72" t="str">
        <f t="shared" si="30"/>
        <v>50m得点表!3:12</v>
      </c>
      <c r="CM57" s="73" t="str">
        <f t="shared" si="19"/>
        <v>50m得点表!16:25</v>
      </c>
      <c r="CN57" s="72" t="str">
        <f t="shared" si="20"/>
        <v>往得点表!3:12</v>
      </c>
      <c r="CO57" s="73" t="str">
        <f t="shared" si="21"/>
        <v>往得点表!16:25</v>
      </c>
      <c r="CP57" s="72" t="str">
        <f t="shared" si="22"/>
        <v>腕得点表!3:12</v>
      </c>
      <c r="CQ57" s="73" t="str">
        <f t="shared" si="23"/>
        <v>腕得点表!16:25</v>
      </c>
      <c r="CR57" s="126" t="str">
        <f t="shared" si="24"/>
        <v>腕膝得点表!3:4</v>
      </c>
      <c r="CS57" s="127" t="str">
        <f t="shared" si="25"/>
        <v>腕膝得点表!8:9</v>
      </c>
      <c r="CT57" s="72" t="str">
        <f t="shared" si="26"/>
        <v>20mシャトルラン得点表!3:12</v>
      </c>
      <c r="CU57" s="73" t="str">
        <f t="shared" si="27"/>
        <v>20mシャトルラン得点表!16:25</v>
      </c>
      <c r="CV57" s="74" t="b">
        <f t="shared" si="2"/>
        <v>0</v>
      </c>
      <c r="CW57" s="38">
        <f t="shared" si="31"/>
        <v>0</v>
      </c>
    </row>
    <row r="58" spans="2:101" ht="18" customHeight="1">
      <c r="B58" s="136">
        <v>34</v>
      </c>
      <c r="C58" s="252"/>
      <c r="D58" s="21"/>
      <c r="E58" s="22"/>
      <c r="F58" s="23"/>
      <c r="G58" s="133" t="str">
        <f t="shared" si="0"/>
        <v/>
      </c>
      <c r="H58" s="68" t="str">
        <f t="shared" si="3"/>
        <v/>
      </c>
      <c r="I58" s="22"/>
      <c r="J58" s="24"/>
      <c r="K58" s="87"/>
      <c r="L58" s="69" t="str">
        <f t="shared" ca="1" si="4"/>
        <v/>
      </c>
      <c r="M58" s="83"/>
      <c r="N58" s="22"/>
      <c r="O58" s="22"/>
      <c r="P58" s="22"/>
      <c r="Q58" s="25"/>
      <c r="R58" s="70" t="str">
        <f t="shared" ca="1" si="5"/>
        <v/>
      </c>
      <c r="S58" s="83"/>
      <c r="T58" s="22"/>
      <c r="U58" s="22"/>
      <c r="V58" s="22"/>
      <c r="W58" s="24"/>
      <c r="X58" s="87"/>
      <c r="Y58" s="129" t="str">
        <f t="shared" ca="1" si="6"/>
        <v/>
      </c>
      <c r="Z58" s="80"/>
      <c r="AA58" s="83"/>
      <c r="AB58" s="22"/>
      <c r="AC58" s="22"/>
      <c r="AD58" s="22"/>
      <c r="AE58" s="32"/>
      <c r="AF58" s="25"/>
      <c r="AG58" s="70" t="str">
        <f t="shared" ca="1" si="7"/>
        <v/>
      </c>
      <c r="AH58" s="25"/>
      <c r="AI58" s="70" t="str">
        <f t="shared" ca="1" si="8"/>
        <v/>
      </c>
      <c r="AJ58" s="87"/>
      <c r="AK58" s="68" t="str">
        <f t="shared" ca="1" si="9"/>
        <v/>
      </c>
      <c r="AL58" s="25"/>
      <c r="AM58" s="70" t="str">
        <f t="shared" ca="1" si="10"/>
        <v/>
      </c>
      <c r="AN58" s="25"/>
      <c r="AO58" s="70" t="str">
        <f t="shared" ca="1" si="11"/>
        <v/>
      </c>
      <c r="AP58" s="130" t="str">
        <f t="shared" si="29"/>
        <v/>
      </c>
      <c r="AQ58" s="130" t="str">
        <f t="shared" si="28"/>
        <v/>
      </c>
      <c r="AR58" s="130" t="str">
        <f>IF(AP58=7,VLOOKUP(AQ58,設定!$A$2:$B$6,2,1),"---")</f>
        <v>---</v>
      </c>
      <c r="AS58" s="216"/>
      <c r="AT58" s="217"/>
      <c r="AU58" s="217"/>
      <c r="AV58" s="162" t="s">
        <v>74</v>
      </c>
      <c r="AW58" s="163"/>
      <c r="AX58" s="162"/>
      <c r="AY58" s="164"/>
      <c r="AZ58" s="131" t="str">
        <f t="shared" si="12"/>
        <v/>
      </c>
      <c r="BA58" s="162" t="s">
        <v>74</v>
      </c>
      <c r="BB58" s="162" t="s">
        <v>74</v>
      </c>
      <c r="BC58" s="162" t="s">
        <v>74</v>
      </c>
      <c r="BD58" s="162"/>
      <c r="BE58" s="162"/>
      <c r="BF58" s="162"/>
      <c r="BG58" s="162"/>
      <c r="BH58" s="177"/>
      <c r="BI58" s="178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79"/>
      <c r="CB58" s="37"/>
      <c r="CD58" s="61">
        <v>34</v>
      </c>
      <c r="CE58" s="60" t="str">
        <f t="shared" si="1"/>
        <v/>
      </c>
      <c r="CF58" s="60" t="str">
        <f t="shared" si="13"/>
        <v>立得点表!3:12</v>
      </c>
      <c r="CG58" s="62" t="str">
        <f t="shared" si="14"/>
        <v>立得点表!16:25</v>
      </c>
      <c r="CH58" s="60" t="str">
        <f t="shared" si="15"/>
        <v>立3段得点表!3:12</v>
      </c>
      <c r="CI58" s="62" t="str">
        <f t="shared" si="16"/>
        <v>立3段得点表!16:25</v>
      </c>
      <c r="CJ58" s="60" t="str">
        <f t="shared" si="17"/>
        <v>ボール得点表!3:12</v>
      </c>
      <c r="CK58" s="62" t="str">
        <f t="shared" si="18"/>
        <v>ボール得点表!16:25</v>
      </c>
      <c r="CL58" s="60" t="str">
        <f t="shared" si="30"/>
        <v>50m得点表!3:12</v>
      </c>
      <c r="CM58" s="62" t="str">
        <f t="shared" si="19"/>
        <v>50m得点表!16:25</v>
      </c>
      <c r="CN58" s="60" t="str">
        <f t="shared" si="20"/>
        <v>往得点表!3:12</v>
      </c>
      <c r="CO58" s="62" t="str">
        <f t="shared" si="21"/>
        <v>往得点表!16:25</v>
      </c>
      <c r="CP58" s="60" t="str">
        <f t="shared" si="22"/>
        <v>腕得点表!3:12</v>
      </c>
      <c r="CQ58" s="62" t="str">
        <f t="shared" si="23"/>
        <v>腕得点表!16:25</v>
      </c>
      <c r="CR58" s="60" t="str">
        <f t="shared" si="24"/>
        <v>腕膝得点表!3:4</v>
      </c>
      <c r="CS58" s="62" t="str">
        <f t="shared" si="25"/>
        <v>腕膝得点表!8:9</v>
      </c>
      <c r="CT58" s="60" t="str">
        <f t="shared" si="26"/>
        <v>20mシャトルラン得点表!3:12</v>
      </c>
      <c r="CU58" s="62" t="str">
        <f t="shared" si="27"/>
        <v>20mシャトルラン得点表!16:25</v>
      </c>
      <c r="CV58" s="137" t="b">
        <f t="shared" si="2"/>
        <v>0</v>
      </c>
      <c r="CW58" s="38">
        <f t="shared" si="31"/>
        <v>0</v>
      </c>
    </row>
    <row r="59" spans="2:101" ht="18" customHeight="1">
      <c r="B59" s="64">
        <v>35</v>
      </c>
      <c r="C59" s="252"/>
      <c r="D59" s="10"/>
      <c r="E59" s="11"/>
      <c r="F59" s="12"/>
      <c r="G59" s="236" t="str">
        <f t="shared" si="0"/>
        <v/>
      </c>
      <c r="H59" s="65" t="str">
        <f t="shared" si="3"/>
        <v/>
      </c>
      <c r="I59" s="11"/>
      <c r="J59" s="13"/>
      <c r="K59" s="86"/>
      <c r="L59" s="66" t="str">
        <f t="shared" ca="1" si="4"/>
        <v/>
      </c>
      <c r="M59" s="82"/>
      <c r="N59" s="11"/>
      <c r="O59" s="11"/>
      <c r="P59" s="11"/>
      <c r="Q59" s="14"/>
      <c r="R59" s="67" t="str">
        <f t="shared" ca="1" si="5"/>
        <v/>
      </c>
      <c r="S59" s="82"/>
      <c r="T59" s="11"/>
      <c r="U59" s="11"/>
      <c r="V59" s="11"/>
      <c r="W59" s="13"/>
      <c r="X59" s="86"/>
      <c r="Y59" s="116" t="str">
        <f t="shared" ca="1" si="6"/>
        <v/>
      </c>
      <c r="Z59" s="79"/>
      <c r="AA59" s="82"/>
      <c r="AB59" s="11"/>
      <c r="AC59" s="11"/>
      <c r="AD59" s="11"/>
      <c r="AE59" s="31"/>
      <c r="AF59" s="14"/>
      <c r="AG59" s="67" t="str">
        <f t="shared" ca="1" si="7"/>
        <v/>
      </c>
      <c r="AH59" s="14"/>
      <c r="AI59" s="67" t="str">
        <f t="shared" ca="1" si="8"/>
        <v/>
      </c>
      <c r="AJ59" s="86"/>
      <c r="AK59" s="65" t="str">
        <f t="shared" ca="1" si="9"/>
        <v/>
      </c>
      <c r="AL59" s="14"/>
      <c r="AM59" s="67" t="str">
        <f t="shared" ca="1" si="10"/>
        <v/>
      </c>
      <c r="AN59" s="14"/>
      <c r="AO59" s="67" t="str">
        <f t="shared" ca="1" si="11"/>
        <v/>
      </c>
      <c r="AP59" s="117" t="str">
        <f t="shared" si="29"/>
        <v/>
      </c>
      <c r="AQ59" s="117" t="str">
        <f t="shared" si="28"/>
        <v/>
      </c>
      <c r="AR59" s="117" t="str">
        <f>IF(AP59=7,VLOOKUP(AQ59,設定!$A$2:$B$6,2,1),"---")</f>
        <v>---</v>
      </c>
      <c r="AS59" s="216"/>
      <c r="AT59" s="217"/>
      <c r="AU59" s="217"/>
      <c r="AV59" s="162" t="s">
        <v>74</v>
      </c>
      <c r="AW59" s="163"/>
      <c r="AX59" s="162"/>
      <c r="AY59" s="164"/>
      <c r="AZ59" s="131" t="str">
        <f t="shared" si="12"/>
        <v/>
      </c>
      <c r="BA59" s="162" t="s">
        <v>74</v>
      </c>
      <c r="BB59" s="162" t="s">
        <v>74</v>
      </c>
      <c r="BC59" s="162" t="s">
        <v>74</v>
      </c>
      <c r="BD59" s="162"/>
      <c r="BE59" s="162"/>
      <c r="BF59" s="162"/>
      <c r="BG59" s="162"/>
      <c r="BH59" s="177"/>
      <c r="BI59" s="178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79"/>
      <c r="CB59" s="37"/>
      <c r="CD59" s="61">
        <v>35</v>
      </c>
      <c r="CE59" s="60" t="str">
        <f t="shared" si="1"/>
        <v/>
      </c>
      <c r="CF59" s="60" t="str">
        <f t="shared" si="13"/>
        <v>立得点表!3:12</v>
      </c>
      <c r="CG59" s="62" t="str">
        <f t="shared" si="14"/>
        <v>立得点表!16:25</v>
      </c>
      <c r="CH59" s="60" t="str">
        <f t="shared" si="15"/>
        <v>立3段得点表!3:12</v>
      </c>
      <c r="CI59" s="62" t="str">
        <f t="shared" si="16"/>
        <v>立3段得点表!16:25</v>
      </c>
      <c r="CJ59" s="60" t="str">
        <f t="shared" si="17"/>
        <v>ボール得点表!3:12</v>
      </c>
      <c r="CK59" s="62" t="str">
        <f t="shared" si="18"/>
        <v>ボール得点表!16:25</v>
      </c>
      <c r="CL59" s="60" t="str">
        <f t="shared" si="30"/>
        <v>50m得点表!3:12</v>
      </c>
      <c r="CM59" s="62" t="str">
        <f t="shared" si="19"/>
        <v>50m得点表!16:25</v>
      </c>
      <c r="CN59" s="60" t="str">
        <f t="shared" si="20"/>
        <v>往得点表!3:12</v>
      </c>
      <c r="CO59" s="62" t="str">
        <f t="shared" si="21"/>
        <v>往得点表!16:25</v>
      </c>
      <c r="CP59" s="60" t="str">
        <f t="shared" si="22"/>
        <v>腕得点表!3:12</v>
      </c>
      <c r="CQ59" s="62" t="str">
        <f t="shared" si="23"/>
        <v>腕得点表!16:25</v>
      </c>
      <c r="CR59" s="60" t="str">
        <f t="shared" si="24"/>
        <v>腕膝得点表!3:4</v>
      </c>
      <c r="CS59" s="62" t="str">
        <f t="shared" si="25"/>
        <v>腕膝得点表!8:9</v>
      </c>
      <c r="CT59" s="60" t="str">
        <f t="shared" si="26"/>
        <v>20mシャトルラン得点表!3:12</v>
      </c>
      <c r="CU59" s="62" t="str">
        <f t="shared" si="27"/>
        <v>20mシャトルラン得点表!16:25</v>
      </c>
      <c r="CV59" s="137" t="b">
        <f t="shared" si="2"/>
        <v>0</v>
      </c>
      <c r="CW59" s="38">
        <f t="shared" si="31"/>
        <v>0</v>
      </c>
    </row>
    <row r="60" spans="2:101" ht="18" customHeight="1">
      <c r="B60" s="64">
        <v>36</v>
      </c>
      <c r="C60" s="252"/>
      <c r="D60" s="10"/>
      <c r="E60" s="11"/>
      <c r="F60" s="12"/>
      <c r="G60" s="236" t="str">
        <f t="shared" si="0"/>
        <v/>
      </c>
      <c r="H60" s="65" t="str">
        <f t="shared" si="3"/>
        <v/>
      </c>
      <c r="I60" s="11"/>
      <c r="J60" s="13"/>
      <c r="K60" s="86"/>
      <c r="L60" s="66" t="str">
        <f t="shared" ca="1" si="4"/>
        <v/>
      </c>
      <c r="M60" s="82"/>
      <c r="N60" s="11"/>
      <c r="O60" s="11"/>
      <c r="P60" s="11"/>
      <c r="Q60" s="14"/>
      <c r="R60" s="67" t="str">
        <f t="shared" ca="1" si="5"/>
        <v/>
      </c>
      <c r="S60" s="82"/>
      <c r="T60" s="11"/>
      <c r="U60" s="11"/>
      <c r="V60" s="11"/>
      <c r="W60" s="13"/>
      <c r="X60" s="86"/>
      <c r="Y60" s="116" t="str">
        <f t="shared" ca="1" si="6"/>
        <v/>
      </c>
      <c r="Z60" s="79"/>
      <c r="AA60" s="82"/>
      <c r="AB60" s="11"/>
      <c r="AC60" s="11"/>
      <c r="AD60" s="11"/>
      <c r="AE60" s="31"/>
      <c r="AF60" s="14"/>
      <c r="AG60" s="67" t="str">
        <f t="shared" ca="1" si="7"/>
        <v/>
      </c>
      <c r="AH60" s="14"/>
      <c r="AI60" s="67" t="str">
        <f t="shared" ca="1" si="8"/>
        <v/>
      </c>
      <c r="AJ60" s="86"/>
      <c r="AK60" s="65" t="str">
        <f t="shared" ca="1" si="9"/>
        <v/>
      </c>
      <c r="AL60" s="14"/>
      <c r="AM60" s="67" t="str">
        <f t="shared" ca="1" si="10"/>
        <v/>
      </c>
      <c r="AN60" s="14"/>
      <c r="AO60" s="67" t="str">
        <f t="shared" ca="1" si="11"/>
        <v/>
      </c>
      <c r="AP60" s="117" t="str">
        <f t="shared" si="29"/>
        <v/>
      </c>
      <c r="AQ60" s="117" t="str">
        <f t="shared" si="28"/>
        <v/>
      </c>
      <c r="AR60" s="117" t="str">
        <f>IF(AP60=7,VLOOKUP(AQ60,設定!$A$2:$B$6,2,1),"---")</f>
        <v>---</v>
      </c>
      <c r="AS60" s="216"/>
      <c r="AT60" s="217"/>
      <c r="AU60" s="217"/>
      <c r="AV60" s="162" t="s">
        <v>74</v>
      </c>
      <c r="AW60" s="163"/>
      <c r="AX60" s="162"/>
      <c r="AY60" s="164"/>
      <c r="AZ60" s="131" t="str">
        <f t="shared" si="12"/>
        <v/>
      </c>
      <c r="BA60" s="162" t="s">
        <v>74</v>
      </c>
      <c r="BB60" s="162" t="s">
        <v>74</v>
      </c>
      <c r="BC60" s="162" t="s">
        <v>74</v>
      </c>
      <c r="BD60" s="162"/>
      <c r="BE60" s="162"/>
      <c r="BF60" s="162"/>
      <c r="BG60" s="162"/>
      <c r="BH60" s="177"/>
      <c r="BI60" s="178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79"/>
      <c r="CB60" s="37"/>
      <c r="CD60" s="61">
        <v>36</v>
      </c>
      <c r="CE60" s="60" t="str">
        <f t="shared" si="1"/>
        <v/>
      </c>
      <c r="CF60" s="60" t="str">
        <f t="shared" si="13"/>
        <v>立得点表!3:12</v>
      </c>
      <c r="CG60" s="62" t="str">
        <f t="shared" si="14"/>
        <v>立得点表!16:25</v>
      </c>
      <c r="CH60" s="60" t="str">
        <f t="shared" si="15"/>
        <v>立3段得点表!3:12</v>
      </c>
      <c r="CI60" s="62" t="str">
        <f t="shared" si="16"/>
        <v>立3段得点表!16:25</v>
      </c>
      <c r="CJ60" s="60" t="str">
        <f t="shared" si="17"/>
        <v>ボール得点表!3:12</v>
      </c>
      <c r="CK60" s="62" t="str">
        <f t="shared" si="18"/>
        <v>ボール得点表!16:25</v>
      </c>
      <c r="CL60" s="60" t="str">
        <f t="shared" si="30"/>
        <v>50m得点表!3:12</v>
      </c>
      <c r="CM60" s="62" t="str">
        <f t="shared" si="19"/>
        <v>50m得点表!16:25</v>
      </c>
      <c r="CN60" s="60" t="str">
        <f t="shared" si="20"/>
        <v>往得点表!3:12</v>
      </c>
      <c r="CO60" s="62" t="str">
        <f t="shared" si="21"/>
        <v>往得点表!16:25</v>
      </c>
      <c r="CP60" s="60" t="str">
        <f t="shared" si="22"/>
        <v>腕得点表!3:12</v>
      </c>
      <c r="CQ60" s="62" t="str">
        <f t="shared" si="23"/>
        <v>腕得点表!16:25</v>
      </c>
      <c r="CR60" s="60" t="str">
        <f t="shared" si="24"/>
        <v>腕膝得点表!3:4</v>
      </c>
      <c r="CS60" s="62" t="str">
        <f t="shared" si="25"/>
        <v>腕膝得点表!8:9</v>
      </c>
      <c r="CT60" s="60" t="str">
        <f t="shared" si="26"/>
        <v>20mシャトルラン得点表!3:12</v>
      </c>
      <c r="CU60" s="62" t="str">
        <f t="shared" si="27"/>
        <v>20mシャトルラン得点表!16:25</v>
      </c>
      <c r="CV60" s="137" t="b">
        <f t="shared" si="2"/>
        <v>0</v>
      </c>
      <c r="CW60" s="38">
        <f t="shared" si="31"/>
        <v>0</v>
      </c>
    </row>
    <row r="61" spans="2:101" ht="18" customHeight="1">
      <c r="B61" s="64">
        <v>37</v>
      </c>
      <c r="C61" s="252"/>
      <c r="D61" s="10"/>
      <c r="E61" s="11"/>
      <c r="F61" s="12"/>
      <c r="G61" s="236" t="str">
        <f t="shared" si="0"/>
        <v/>
      </c>
      <c r="H61" s="65" t="str">
        <f t="shared" si="3"/>
        <v/>
      </c>
      <c r="I61" s="11"/>
      <c r="J61" s="13"/>
      <c r="K61" s="86"/>
      <c r="L61" s="66" t="str">
        <f t="shared" ca="1" si="4"/>
        <v/>
      </c>
      <c r="M61" s="82"/>
      <c r="N61" s="11"/>
      <c r="O61" s="11"/>
      <c r="P61" s="11"/>
      <c r="Q61" s="14"/>
      <c r="R61" s="67" t="str">
        <f t="shared" ca="1" si="5"/>
        <v/>
      </c>
      <c r="S61" s="82"/>
      <c r="T61" s="11"/>
      <c r="U61" s="11"/>
      <c r="V61" s="11"/>
      <c r="W61" s="13"/>
      <c r="X61" s="86"/>
      <c r="Y61" s="116" t="str">
        <f t="shared" ca="1" si="6"/>
        <v/>
      </c>
      <c r="Z61" s="79"/>
      <c r="AA61" s="82"/>
      <c r="AB61" s="11"/>
      <c r="AC61" s="11"/>
      <c r="AD61" s="11"/>
      <c r="AE61" s="31"/>
      <c r="AF61" s="14"/>
      <c r="AG61" s="67" t="str">
        <f t="shared" ca="1" si="7"/>
        <v/>
      </c>
      <c r="AH61" s="14"/>
      <c r="AI61" s="67" t="str">
        <f t="shared" ca="1" si="8"/>
        <v/>
      </c>
      <c r="AJ61" s="86"/>
      <c r="AK61" s="65" t="str">
        <f t="shared" ca="1" si="9"/>
        <v/>
      </c>
      <c r="AL61" s="14"/>
      <c r="AM61" s="67" t="str">
        <f t="shared" ca="1" si="10"/>
        <v/>
      </c>
      <c r="AN61" s="14"/>
      <c r="AO61" s="67" t="str">
        <f t="shared" ca="1" si="11"/>
        <v/>
      </c>
      <c r="AP61" s="117" t="str">
        <f t="shared" si="29"/>
        <v/>
      </c>
      <c r="AQ61" s="117" t="str">
        <f t="shared" si="28"/>
        <v/>
      </c>
      <c r="AR61" s="117" t="str">
        <f>IF(AP61=7,VLOOKUP(AQ61,設定!$A$2:$B$6,2,1),"---")</f>
        <v>---</v>
      </c>
      <c r="AS61" s="216"/>
      <c r="AT61" s="217"/>
      <c r="AU61" s="217"/>
      <c r="AV61" s="162" t="s">
        <v>74</v>
      </c>
      <c r="AW61" s="163"/>
      <c r="AX61" s="162"/>
      <c r="AY61" s="164"/>
      <c r="AZ61" s="131" t="str">
        <f t="shared" si="12"/>
        <v/>
      </c>
      <c r="BA61" s="162" t="s">
        <v>74</v>
      </c>
      <c r="BB61" s="162" t="s">
        <v>74</v>
      </c>
      <c r="BC61" s="162" t="s">
        <v>74</v>
      </c>
      <c r="BD61" s="162"/>
      <c r="BE61" s="162"/>
      <c r="BF61" s="162"/>
      <c r="BG61" s="162"/>
      <c r="BH61" s="177"/>
      <c r="BI61" s="178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79"/>
      <c r="CB61" s="37"/>
      <c r="CD61" s="61">
        <v>37</v>
      </c>
      <c r="CE61" s="60" t="str">
        <f t="shared" si="1"/>
        <v/>
      </c>
      <c r="CF61" s="60" t="str">
        <f t="shared" si="13"/>
        <v>立得点表!3:12</v>
      </c>
      <c r="CG61" s="62" t="str">
        <f t="shared" si="14"/>
        <v>立得点表!16:25</v>
      </c>
      <c r="CH61" s="60" t="str">
        <f t="shared" si="15"/>
        <v>立3段得点表!3:12</v>
      </c>
      <c r="CI61" s="62" t="str">
        <f t="shared" si="16"/>
        <v>立3段得点表!16:25</v>
      </c>
      <c r="CJ61" s="60" t="str">
        <f t="shared" si="17"/>
        <v>ボール得点表!3:12</v>
      </c>
      <c r="CK61" s="62" t="str">
        <f t="shared" si="18"/>
        <v>ボール得点表!16:25</v>
      </c>
      <c r="CL61" s="60" t="str">
        <f t="shared" si="30"/>
        <v>50m得点表!3:12</v>
      </c>
      <c r="CM61" s="62" t="str">
        <f t="shared" si="19"/>
        <v>50m得点表!16:25</v>
      </c>
      <c r="CN61" s="60" t="str">
        <f t="shared" si="20"/>
        <v>往得点表!3:12</v>
      </c>
      <c r="CO61" s="62" t="str">
        <f t="shared" si="21"/>
        <v>往得点表!16:25</v>
      </c>
      <c r="CP61" s="60" t="str">
        <f t="shared" si="22"/>
        <v>腕得点表!3:12</v>
      </c>
      <c r="CQ61" s="62" t="str">
        <f t="shared" si="23"/>
        <v>腕得点表!16:25</v>
      </c>
      <c r="CR61" s="60" t="str">
        <f t="shared" si="24"/>
        <v>腕膝得点表!3:4</v>
      </c>
      <c r="CS61" s="62" t="str">
        <f t="shared" si="25"/>
        <v>腕膝得点表!8:9</v>
      </c>
      <c r="CT61" s="60" t="str">
        <f t="shared" si="26"/>
        <v>20mシャトルラン得点表!3:12</v>
      </c>
      <c r="CU61" s="62" t="str">
        <f t="shared" si="27"/>
        <v>20mシャトルラン得点表!16:25</v>
      </c>
      <c r="CV61" s="137" t="b">
        <f t="shared" si="2"/>
        <v>0</v>
      </c>
      <c r="CW61" s="38">
        <f t="shared" si="31"/>
        <v>0</v>
      </c>
    </row>
    <row r="62" spans="2:101" ht="18" customHeight="1">
      <c r="B62" s="64">
        <v>38</v>
      </c>
      <c r="C62" s="252"/>
      <c r="D62" s="21"/>
      <c r="E62" s="11"/>
      <c r="F62" s="23"/>
      <c r="G62" s="236" t="str">
        <f t="shared" si="0"/>
        <v/>
      </c>
      <c r="H62" s="133" t="str">
        <f t="shared" si="3"/>
        <v/>
      </c>
      <c r="I62" s="22"/>
      <c r="J62" s="24"/>
      <c r="K62" s="87"/>
      <c r="L62" s="69" t="str">
        <f t="shared" ca="1" si="4"/>
        <v/>
      </c>
      <c r="M62" s="82"/>
      <c r="N62" s="11"/>
      <c r="O62" s="11"/>
      <c r="P62" s="11"/>
      <c r="Q62" s="25"/>
      <c r="R62" s="70" t="str">
        <f t="shared" ca="1" si="5"/>
        <v/>
      </c>
      <c r="S62" s="83"/>
      <c r="T62" s="22"/>
      <c r="U62" s="22"/>
      <c r="V62" s="22"/>
      <c r="W62" s="24"/>
      <c r="X62" s="87"/>
      <c r="Y62" s="129" t="str">
        <f t="shared" ca="1" si="6"/>
        <v/>
      </c>
      <c r="Z62" s="79"/>
      <c r="AA62" s="83"/>
      <c r="AB62" s="22"/>
      <c r="AC62" s="22"/>
      <c r="AD62" s="22"/>
      <c r="AE62" s="32"/>
      <c r="AF62" s="25"/>
      <c r="AG62" s="70" t="str">
        <f t="shared" ca="1" si="7"/>
        <v/>
      </c>
      <c r="AH62" s="25"/>
      <c r="AI62" s="70" t="str">
        <f t="shared" ca="1" si="8"/>
        <v/>
      </c>
      <c r="AJ62" s="87"/>
      <c r="AK62" s="68" t="str">
        <f t="shared" ca="1" si="9"/>
        <v/>
      </c>
      <c r="AL62" s="25"/>
      <c r="AM62" s="70" t="str">
        <f t="shared" ca="1" si="10"/>
        <v/>
      </c>
      <c r="AN62" s="25"/>
      <c r="AO62" s="70" t="str">
        <f t="shared" ca="1" si="11"/>
        <v/>
      </c>
      <c r="AP62" s="130" t="str">
        <f t="shared" si="29"/>
        <v/>
      </c>
      <c r="AQ62" s="130" t="str">
        <f t="shared" si="28"/>
        <v/>
      </c>
      <c r="AR62" s="130" t="str">
        <f>IF(AP62=7,VLOOKUP(AQ62,設定!$A$2:$B$6,2,1),"---")</f>
        <v>---</v>
      </c>
      <c r="AS62" s="216"/>
      <c r="AT62" s="217"/>
      <c r="AU62" s="217"/>
      <c r="AV62" s="162" t="s">
        <v>74</v>
      </c>
      <c r="AW62" s="163"/>
      <c r="AX62" s="162"/>
      <c r="AY62" s="164"/>
      <c r="AZ62" s="131" t="str">
        <f t="shared" si="12"/>
        <v/>
      </c>
      <c r="BA62" s="162" t="s">
        <v>74</v>
      </c>
      <c r="BB62" s="162" t="s">
        <v>74</v>
      </c>
      <c r="BC62" s="162" t="s">
        <v>74</v>
      </c>
      <c r="BD62" s="162"/>
      <c r="BE62" s="162"/>
      <c r="BF62" s="162"/>
      <c r="BG62" s="162"/>
      <c r="BH62" s="177"/>
      <c r="BI62" s="178"/>
      <c r="BJ62" s="162"/>
      <c r="BK62" s="162"/>
      <c r="BL62" s="162"/>
      <c r="BM62" s="162"/>
      <c r="BN62" s="162"/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79"/>
      <c r="CB62" s="37"/>
      <c r="CD62" s="61">
        <v>38</v>
      </c>
      <c r="CE62" s="72" t="str">
        <f t="shared" si="1"/>
        <v/>
      </c>
      <c r="CF62" s="72" t="str">
        <f t="shared" si="13"/>
        <v>立得点表!3:12</v>
      </c>
      <c r="CG62" s="73" t="str">
        <f t="shared" si="14"/>
        <v>立得点表!16:25</v>
      </c>
      <c r="CH62" s="72" t="str">
        <f t="shared" si="15"/>
        <v>立3段得点表!3:12</v>
      </c>
      <c r="CI62" s="73" t="str">
        <f t="shared" si="16"/>
        <v>立3段得点表!16:25</v>
      </c>
      <c r="CJ62" s="72" t="str">
        <f t="shared" si="17"/>
        <v>ボール得点表!3:12</v>
      </c>
      <c r="CK62" s="73" t="str">
        <f t="shared" si="18"/>
        <v>ボール得点表!16:25</v>
      </c>
      <c r="CL62" s="72" t="str">
        <f t="shared" si="30"/>
        <v>50m得点表!3:12</v>
      </c>
      <c r="CM62" s="73" t="str">
        <f t="shared" si="19"/>
        <v>50m得点表!16:25</v>
      </c>
      <c r="CN62" s="72" t="str">
        <f t="shared" si="20"/>
        <v>往得点表!3:12</v>
      </c>
      <c r="CO62" s="73" t="str">
        <f t="shared" si="21"/>
        <v>往得点表!16:25</v>
      </c>
      <c r="CP62" s="72" t="str">
        <f t="shared" si="22"/>
        <v>腕得点表!3:12</v>
      </c>
      <c r="CQ62" s="73" t="str">
        <f t="shared" si="23"/>
        <v>腕得点表!16:25</v>
      </c>
      <c r="CR62" s="126" t="str">
        <f t="shared" si="24"/>
        <v>腕膝得点表!3:4</v>
      </c>
      <c r="CS62" s="127" t="str">
        <f t="shared" si="25"/>
        <v>腕膝得点表!8:9</v>
      </c>
      <c r="CT62" s="72" t="str">
        <f t="shared" si="26"/>
        <v>20mシャトルラン得点表!3:12</v>
      </c>
      <c r="CU62" s="73" t="str">
        <f t="shared" si="27"/>
        <v>20mシャトルラン得点表!16:25</v>
      </c>
      <c r="CV62" s="74" t="b">
        <f t="shared" si="2"/>
        <v>0</v>
      </c>
      <c r="CW62" s="38">
        <f t="shared" si="31"/>
        <v>0</v>
      </c>
    </row>
    <row r="63" spans="2:101" ht="18" customHeight="1">
      <c r="B63" s="64">
        <v>39</v>
      </c>
      <c r="C63" s="252"/>
      <c r="D63" s="10"/>
      <c r="E63" s="11"/>
      <c r="F63" s="12"/>
      <c r="G63" s="236" t="str">
        <f t="shared" si="0"/>
        <v/>
      </c>
      <c r="H63" s="65" t="str">
        <f t="shared" si="3"/>
        <v/>
      </c>
      <c r="I63" s="11"/>
      <c r="J63" s="13"/>
      <c r="K63" s="86"/>
      <c r="L63" s="66" t="str">
        <f t="shared" ca="1" si="4"/>
        <v/>
      </c>
      <c r="M63" s="82"/>
      <c r="N63" s="11"/>
      <c r="O63" s="11"/>
      <c r="P63" s="11"/>
      <c r="Q63" s="14"/>
      <c r="R63" s="67" t="str">
        <f t="shared" ca="1" si="5"/>
        <v/>
      </c>
      <c r="S63" s="82"/>
      <c r="T63" s="11"/>
      <c r="U63" s="11"/>
      <c r="V63" s="11"/>
      <c r="W63" s="13"/>
      <c r="X63" s="86"/>
      <c r="Y63" s="116" t="str">
        <f t="shared" ca="1" si="6"/>
        <v/>
      </c>
      <c r="Z63" s="79"/>
      <c r="AA63" s="82"/>
      <c r="AB63" s="11"/>
      <c r="AC63" s="11"/>
      <c r="AD63" s="11"/>
      <c r="AE63" s="31"/>
      <c r="AF63" s="14"/>
      <c r="AG63" s="67" t="str">
        <f t="shared" ca="1" si="7"/>
        <v/>
      </c>
      <c r="AH63" s="14"/>
      <c r="AI63" s="67" t="str">
        <f t="shared" ca="1" si="8"/>
        <v/>
      </c>
      <c r="AJ63" s="86"/>
      <c r="AK63" s="65" t="str">
        <f t="shared" ca="1" si="9"/>
        <v/>
      </c>
      <c r="AL63" s="14"/>
      <c r="AM63" s="67" t="str">
        <f t="shared" ca="1" si="10"/>
        <v/>
      </c>
      <c r="AN63" s="14"/>
      <c r="AO63" s="67" t="str">
        <f t="shared" ca="1" si="11"/>
        <v/>
      </c>
      <c r="AP63" s="117" t="str">
        <f t="shared" si="29"/>
        <v/>
      </c>
      <c r="AQ63" s="117" t="str">
        <f t="shared" si="28"/>
        <v/>
      </c>
      <c r="AR63" s="117" t="str">
        <f>IF(AP63=7,VLOOKUP(AQ63,設定!$A$2:$B$6,2,1),"---")</f>
        <v>---</v>
      </c>
      <c r="AS63" s="212"/>
      <c r="AT63" s="213"/>
      <c r="AU63" s="213"/>
      <c r="AV63" s="156" t="s">
        <v>74</v>
      </c>
      <c r="AW63" s="157"/>
      <c r="AX63" s="156"/>
      <c r="AY63" s="158"/>
      <c r="AZ63" s="118" t="str">
        <f t="shared" si="12"/>
        <v/>
      </c>
      <c r="BA63" s="156" t="s">
        <v>74</v>
      </c>
      <c r="BB63" s="156" t="s">
        <v>74</v>
      </c>
      <c r="BC63" s="156" t="s">
        <v>74</v>
      </c>
      <c r="BD63" s="156"/>
      <c r="BE63" s="156"/>
      <c r="BF63" s="156"/>
      <c r="BG63" s="156"/>
      <c r="BH63" s="171"/>
      <c r="BI63" s="172"/>
      <c r="BJ63" s="156"/>
      <c r="BK63" s="156"/>
      <c r="BL63" s="156"/>
      <c r="BM63" s="156"/>
      <c r="BN63" s="156"/>
      <c r="BO63" s="156"/>
      <c r="BP63" s="156"/>
      <c r="BQ63" s="156"/>
      <c r="BR63" s="156"/>
      <c r="BS63" s="156"/>
      <c r="BT63" s="156"/>
      <c r="BU63" s="156"/>
      <c r="BV63" s="156"/>
      <c r="BW63" s="156"/>
      <c r="BX63" s="156"/>
      <c r="BY63" s="156"/>
      <c r="BZ63" s="156"/>
      <c r="CA63" s="173"/>
      <c r="CB63" s="37"/>
      <c r="CD63" s="61">
        <v>39</v>
      </c>
      <c r="CE63" s="60" t="str">
        <f t="shared" si="1"/>
        <v/>
      </c>
      <c r="CF63" s="60" t="str">
        <f t="shared" si="13"/>
        <v>立得点表!3:12</v>
      </c>
      <c r="CG63" s="62" t="str">
        <f t="shared" si="14"/>
        <v>立得点表!16:25</v>
      </c>
      <c r="CH63" s="60" t="str">
        <f t="shared" si="15"/>
        <v>立3段得点表!3:12</v>
      </c>
      <c r="CI63" s="62" t="str">
        <f t="shared" si="16"/>
        <v>立3段得点表!16:25</v>
      </c>
      <c r="CJ63" s="60" t="str">
        <f t="shared" si="17"/>
        <v>ボール得点表!3:12</v>
      </c>
      <c r="CK63" s="62" t="str">
        <f t="shared" si="18"/>
        <v>ボール得点表!16:25</v>
      </c>
      <c r="CL63" s="60" t="str">
        <f t="shared" si="30"/>
        <v>50m得点表!3:12</v>
      </c>
      <c r="CM63" s="62" t="str">
        <f t="shared" si="19"/>
        <v>50m得点表!16:25</v>
      </c>
      <c r="CN63" s="60" t="str">
        <f t="shared" si="20"/>
        <v>往得点表!3:12</v>
      </c>
      <c r="CO63" s="62" t="str">
        <f t="shared" si="21"/>
        <v>往得点表!16:25</v>
      </c>
      <c r="CP63" s="60" t="str">
        <f t="shared" si="22"/>
        <v>腕得点表!3:12</v>
      </c>
      <c r="CQ63" s="62" t="str">
        <f t="shared" si="23"/>
        <v>腕得点表!16:25</v>
      </c>
      <c r="CR63" s="60" t="str">
        <f t="shared" si="24"/>
        <v>腕膝得点表!3:4</v>
      </c>
      <c r="CS63" s="62" t="str">
        <f t="shared" si="25"/>
        <v>腕膝得点表!8:9</v>
      </c>
      <c r="CT63" s="60" t="str">
        <f t="shared" si="26"/>
        <v>20mシャトルラン得点表!3:12</v>
      </c>
      <c r="CU63" s="62" t="str">
        <f t="shared" si="27"/>
        <v>20mシャトルラン得点表!16:25</v>
      </c>
      <c r="CV63" s="137" t="b">
        <f t="shared" si="2"/>
        <v>0</v>
      </c>
      <c r="CW63" s="38">
        <f t="shared" si="31"/>
        <v>0</v>
      </c>
    </row>
    <row r="64" spans="2:101" ht="18" customHeight="1">
      <c r="B64" s="64">
        <v>40</v>
      </c>
      <c r="C64" s="252"/>
      <c r="D64" s="10"/>
      <c r="E64" s="11"/>
      <c r="F64" s="12"/>
      <c r="G64" s="236" t="str">
        <f t="shared" si="0"/>
        <v/>
      </c>
      <c r="H64" s="65" t="str">
        <f t="shared" si="3"/>
        <v/>
      </c>
      <c r="I64" s="11"/>
      <c r="J64" s="13"/>
      <c r="K64" s="86"/>
      <c r="L64" s="66" t="str">
        <f t="shared" ca="1" si="4"/>
        <v/>
      </c>
      <c r="M64" s="82"/>
      <c r="N64" s="11"/>
      <c r="O64" s="11"/>
      <c r="P64" s="11"/>
      <c r="Q64" s="14"/>
      <c r="R64" s="67" t="str">
        <f t="shared" ca="1" si="5"/>
        <v/>
      </c>
      <c r="S64" s="82"/>
      <c r="T64" s="11"/>
      <c r="U64" s="11"/>
      <c r="V64" s="11"/>
      <c r="W64" s="13"/>
      <c r="X64" s="86"/>
      <c r="Y64" s="116" t="str">
        <f t="shared" ca="1" si="6"/>
        <v/>
      </c>
      <c r="Z64" s="79"/>
      <c r="AA64" s="82"/>
      <c r="AB64" s="11"/>
      <c r="AC64" s="11"/>
      <c r="AD64" s="11"/>
      <c r="AE64" s="31"/>
      <c r="AF64" s="14"/>
      <c r="AG64" s="67" t="str">
        <f t="shared" ca="1" si="7"/>
        <v/>
      </c>
      <c r="AH64" s="14"/>
      <c r="AI64" s="67" t="str">
        <f t="shared" ca="1" si="8"/>
        <v/>
      </c>
      <c r="AJ64" s="86"/>
      <c r="AK64" s="65" t="str">
        <f t="shared" ca="1" si="9"/>
        <v/>
      </c>
      <c r="AL64" s="14"/>
      <c r="AM64" s="67" t="str">
        <f t="shared" ca="1" si="10"/>
        <v/>
      </c>
      <c r="AN64" s="14"/>
      <c r="AO64" s="67" t="str">
        <f t="shared" ca="1" si="11"/>
        <v/>
      </c>
      <c r="AP64" s="117" t="str">
        <f t="shared" si="29"/>
        <v/>
      </c>
      <c r="AQ64" s="117" t="str">
        <f t="shared" si="28"/>
        <v/>
      </c>
      <c r="AR64" s="117" t="str">
        <f>IF(AP64=7,VLOOKUP(AQ64,設定!$A$2:$B$6,2,1),"---")</f>
        <v>---</v>
      </c>
      <c r="AS64" s="216"/>
      <c r="AT64" s="217"/>
      <c r="AU64" s="217"/>
      <c r="AV64" s="162" t="s">
        <v>74</v>
      </c>
      <c r="AW64" s="163"/>
      <c r="AX64" s="162"/>
      <c r="AY64" s="164"/>
      <c r="AZ64" s="131" t="str">
        <f t="shared" si="12"/>
        <v/>
      </c>
      <c r="BA64" s="162" t="s">
        <v>74</v>
      </c>
      <c r="BB64" s="162" t="s">
        <v>74</v>
      </c>
      <c r="BC64" s="162" t="s">
        <v>74</v>
      </c>
      <c r="BD64" s="162"/>
      <c r="BE64" s="162"/>
      <c r="BF64" s="162"/>
      <c r="BG64" s="162"/>
      <c r="BH64" s="177"/>
      <c r="BI64" s="178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79"/>
      <c r="CB64" s="37"/>
      <c r="CD64" s="61">
        <v>40</v>
      </c>
      <c r="CE64" s="60" t="str">
        <f t="shared" si="1"/>
        <v/>
      </c>
      <c r="CF64" s="60" t="str">
        <f t="shared" si="13"/>
        <v>立得点表!3:12</v>
      </c>
      <c r="CG64" s="62" t="str">
        <f t="shared" si="14"/>
        <v>立得点表!16:25</v>
      </c>
      <c r="CH64" s="60" t="str">
        <f t="shared" si="15"/>
        <v>立3段得点表!3:12</v>
      </c>
      <c r="CI64" s="62" t="str">
        <f t="shared" si="16"/>
        <v>立3段得点表!16:25</v>
      </c>
      <c r="CJ64" s="60" t="str">
        <f t="shared" si="17"/>
        <v>ボール得点表!3:12</v>
      </c>
      <c r="CK64" s="62" t="str">
        <f t="shared" si="18"/>
        <v>ボール得点表!16:25</v>
      </c>
      <c r="CL64" s="60" t="str">
        <f t="shared" si="30"/>
        <v>50m得点表!3:12</v>
      </c>
      <c r="CM64" s="62" t="str">
        <f t="shared" si="19"/>
        <v>50m得点表!16:25</v>
      </c>
      <c r="CN64" s="60" t="str">
        <f t="shared" si="20"/>
        <v>往得点表!3:12</v>
      </c>
      <c r="CO64" s="62" t="str">
        <f t="shared" si="21"/>
        <v>往得点表!16:25</v>
      </c>
      <c r="CP64" s="60" t="str">
        <f t="shared" si="22"/>
        <v>腕得点表!3:12</v>
      </c>
      <c r="CQ64" s="62" t="str">
        <f t="shared" si="23"/>
        <v>腕得点表!16:25</v>
      </c>
      <c r="CR64" s="60" t="str">
        <f t="shared" si="24"/>
        <v>腕膝得点表!3:4</v>
      </c>
      <c r="CS64" s="62" t="str">
        <f t="shared" si="25"/>
        <v>腕膝得点表!8:9</v>
      </c>
      <c r="CT64" s="60" t="str">
        <f t="shared" si="26"/>
        <v>20mシャトルラン得点表!3:12</v>
      </c>
      <c r="CU64" s="62" t="str">
        <f t="shared" si="27"/>
        <v>20mシャトルラン得点表!16:25</v>
      </c>
      <c r="CV64" s="137" t="b">
        <f t="shared" si="2"/>
        <v>0</v>
      </c>
      <c r="CW64" s="38">
        <f t="shared" si="31"/>
        <v>0</v>
      </c>
    </row>
    <row r="65" spans="2:101" ht="18" customHeight="1">
      <c r="B65" s="64">
        <v>41</v>
      </c>
      <c r="C65" s="252"/>
      <c r="D65" s="10"/>
      <c r="E65" s="11"/>
      <c r="F65" s="12"/>
      <c r="G65" s="236" t="str">
        <f t="shared" si="0"/>
        <v/>
      </c>
      <c r="H65" s="65" t="str">
        <f t="shared" si="3"/>
        <v/>
      </c>
      <c r="I65" s="11"/>
      <c r="J65" s="13"/>
      <c r="K65" s="86"/>
      <c r="L65" s="66" t="str">
        <f t="shared" ca="1" si="4"/>
        <v/>
      </c>
      <c r="M65" s="82"/>
      <c r="N65" s="11"/>
      <c r="O65" s="11"/>
      <c r="P65" s="11"/>
      <c r="Q65" s="14"/>
      <c r="R65" s="67" t="str">
        <f t="shared" ca="1" si="5"/>
        <v/>
      </c>
      <c r="S65" s="82"/>
      <c r="T65" s="11"/>
      <c r="U65" s="11"/>
      <c r="V65" s="11"/>
      <c r="W65" s="13"/>
      <c r="X65" s="86"/>
      <c r="Y65" s="116" t="str">
        <f t="shared" ca="1" si="6"/>
        <v/>
      </c>
      <c r="Z65" s="79"/>
      <c r="AA65" s="82"/>
      <c r="AB65" s="11"/>
      <c r="AC65" s="11"/>
      <c r="AD65" s="11"/>
      <c r="AE65" s="31"/>
      <c r="AF65" s="14"/>
      <c r="AG65" s="67" t="str">
        <f t="shared" ca="1" si="7"/>
        <v/>
      </c>
      <c r="AH65" s="14"/>
      <c r="AI65" s="67" t="str">
        <f t="shared" ca="1" si="8"/>
        <v/>
      </c>
      <c r="AJ65" s="86"/>
      <c r="AK65" s="65" t="str">
        <f t="shared" ca="1" si="9"/>
        <v/>
      </c>
      <c r="AL65" s="14"/>
      <c r="AM65" s="67" t="str">
        <f t="shared" ca="1" si="10"/>
        <v/>
      </c>
      <c r="AN65" s="14"/>
      <c r="AO65" s="67" t="str">
        <f t="shared" ca="1" si="11"/>
        <v/>
      </c>
      <c r="AP65" s="117" t="str">
        <f t="shared" si="29"/>
        <v/>
      </c>
      <c r="AQ65" s="117" t="str">
        <f t="shared" si="28"/>
        <v/>
      </c>
      <c r="AR65" s="117" t="str">
        <f>IF(AP65=7,VLOOKUP(AQ65,設定!$A$2:$B$6,2,1),"---")</f>
        <v>---</v>
      </c>
      <c r="AS65" s="216"/>
      <c r="AT65" s="217"/>
      <c r="AU65" s="217"/>
      <c r="AV65" s="162" t="s">
        <v>74</v>
      </c>
      <c r="AW65" s="163"/>
      <c r="AX65" s="162"/>
      <c r="AY65" s="164"/>
      <c r="AZ65" s="131" t="str">
        <f t="shared" si="12"/>
        <v/>
      </c>
      <c r="BA65" s="162" t="s">
        <v>74</v>
      </c>
      <c r="BB65" s="162" t="s">
        <v>74</v>
      </c>
      <c r="BC65" s="162" t="s">
        <v>74</v>
      </c>
      <c r="BD65" s="162"/>
      <c r="BE65" s="162"/>
      <c r="BF65" s="162"/>
      <c r="BG65" s="162"/>
      <c r="BH65" s="177"/>
      <c r="BI65" s="178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79"/>
      <c r="CB65" s="37"/>
      <c r="CD65" s="61">
        <v>41</v>
      </c>
      <c r="CE65" s="60" t="str">
        <f t="shared" si="1"/>
        <v/>
      </c>
      <c r="CF65" s="60" t="str">
        <f t="shared" si="13"/>
        <v>立得点表!3:12</v>
      </c>
      <c r="CG65" s="62" t="str">
        <f t="shared" si="14"/>
        <v>立得点表!16:25</v>
      </c>
      <c r="CH65" s="60" t="str">
        <f t="shared" si="15"/>
        <v>立3段得点表!3:12</v>
      </c>
      <c r="CI65" s="62" t="str">
        <f t="shared" si="16"/>
        <v>立3段得点表!16:25</v>
      </c>
      <c r="CJ65" s="60" t="str">
        <f t="shared" si="17"/>
        <v>ボール得点表!3:12</v>
      </c>
      <c r="CK65" s="62" t="str">
        <f t="shared" si="18"/>
        <v>ボール得点表!16:25</v>
      </c>
      <c r="CL65" s="60" t="str">
        <f t="shared" si="30"/>
        <v>50m得点表!3:12</v>
      </c>
      <c r="CM65" s="62" t="str">
        <f t="shared" si="19"/>
        <v>50m得点表!16:25</v>
      </c>
      <c r="CN65" s="60" t="str">
        <f t="shared" si="20"/>
        <v>往得点表!3:12</v>
      </c>
      <c r="CO65" s="62" t="str">
        <f t="shared" si="21"/>
        <v>往得点表!16:25</v>
      </c>
      <c r="CP65" s="60" t="str">
        <f t="shared" si="22"/>
        <v>腕得点表!3:12</v>
      </c>
      <c r="CQ65" s="62" t="str">
        <f t="shared" si="23"/>
        <v>腕得点表!16:25</v>
      </c>
      <c r="CR65" s="60" t="str">
        <f t="shared" si="24"/>
        <v>腕膝得点表!3:4</v>
      </c>
      <c r="CS65" s="62" t="str">
        <f t="shared" si="25"/>
        <v>腕膝得点表!8:9</v>
      </c>
      <c r="CT65" s="60" t="str">
        <f t="shared" si="26"/>
        <v>20mシャトルラン得点表!3:12</v>
      </c>
      <c r="CU65" s="62" t="str">
        <f t="shared" si="27"/>
        <v>20mシャトルラン得点表!16:25</v>
      </c>
      <c r="CV65" s="137" t="b">
        <f t="shared" si="2"/>
        <v>0</v>
      </c>
      <c r="CW65" s="38">
        <f t="shared" si="31"/>
        <v>0</v>
      </c>
    </row>
    <row r="66" spans="2:101" ht="18" customHeight="1">
      <c r="B66" s="64">
        <v>42</v>
      </c>
      <c r="C66" s="252"/>
      <c r="D66" s="10"/>
      <c r="E66" s="11"/>
      <c r="F66" s="12"/>
      <c r="G66" s="236" t="str">
        <f t="shared" si="0"/>
        <v/>
      </c>
      <c r="H66" s="65" t="str">
        <f t="shared" si="3"/>
        <v/>
      </c>
      <c r="I66" s="11"/>
      <c r="J66" s="13"/>
      <c r="K66" s="86"/>
      <c r="L66" s="66" t="str">
        <f t="shared" ca="1" si="4"/>
        <v/>
      </c>
      <c r="M66" s="82"/>
      <c r="N66" s="11"/>
      <c r="O66" s="11"/>
      <c r="P66" s="11"/>
      <c r="Q66" s="14"/>
      <c r="R66" s="67" t="str">
        <f t="shared" ca="1" si="5"/>
        <v/>
      </c>
      <c r="S66" s="82"/>
      <c r="T66" s="11"/>
      <c r="U66" s="11"/>
      <c r="V66" s="11"/>
      <c r="W66" s="13"/>
      <c r="X66" s="86"/>
      <c r="Y66" s="116" t="str">
        <f t="shared" ca="1" si="6"/>
        <v/>
      </c>
      <c r="Z66" s="79"/>
      <c r="AA66" s="82"/>
      <c r="AB66" s="11"/>
      <c r="AC66" s="11"/>
      <c r="AD66" s="11"/>
      <c r="AE66" s="31"/>
      <c r="AF66" s="14"/>
      <c r="AG66" s="67" t="str">
        <f t="shared" ca="1" si="7"/>
        <v/>
      </c>
      <c r="AH66" s="14"/>
      <c r="AI66" s="67" t="str">
        <f t="shared" ca="1" si="8"/>
        <v/>
      </c>
      <c r="AJ66" s="86"/>
      <c r="AK66" s="65" t="str">
        <f t="shared" ca="1" si="9"/>
        <v/>
      </c>
      <c r="AL66" s="14"/>
      <c r="AM66" s="67" t="str">
        <f t="shared" ca="1" si="10"/>
        <v/>
      </c>
      <c r="AN66" s="14"/>
      <c r="AO66" s="67" t="str">
        <f t="shared" ca="1" si="11"/>
        <v/>
      </c>
      <c r="AP66" s="117" t="str">
        <f t="shared" si="29"/>
        <v/>
      </c>
      <c r="AQ66" s="117" t="str">
        <f t="shared" si="28"/>
        <v/>
      </c>
      <c r="AR66" s="117" t="str">
        <f>IF(AP66=7,VLOOKUP(AQ66,設定!$A$2:$B$6,2,1),"---")</f>
        <v>---</v>
      </c>
      <c r="AS66" s="216"/>
      <c r="AT66" s="217"/>
      <c r="AU66" s="217"/>
      <c r="AV66" s="162" t="s">
        <v>74</v>
      </c>
      <c r="AW66" s="163"/>
      <c r="AX66" s="162"/>
      <c r="AY66" s="164"/>
      <c r="AZ66" s="131" t="str">
        <f t="shared" si="12"/>
        <v/>
      </c>
      <c r="BA66" s="162" t="s">
        <v>74</v>
      </c>
      <c r="BB66" s="162" t="s">
        <v>74</v>
      </c>
      <c r="BC66" s="162" t="s">
        <v>74</v>
      </c>
      <c r="BD66" s="162"/>
      <c r="BE66" s="162"/>
      <c r="BF66" s="162"/>
      <c r="BG66" s="162"/>
      <c r="BH66" s="177"/>
      <c r="BI66" s="178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/>
      <c r="CA66" s="179"/>
      <c r="CB66" s="37"/>
      <c r="CD66" s="61">
        <v>42</v>
      </c>
      <c r="CE66" s="60" t="str">
        <f t="shared" si="1"/>
        <v/>
      </c>
      <c r="CF66" s="60" t="str">
        <f t="shared" si="13"/>
        <v>立得点表!3:12</v>
      </c>
      <c r="CG66" s="62" t="str">
        <f t="shared" si="14"/>
        <v>立得点表!16:25</v>
      </c>
      <c r="CH66" s="60" t="str">
        <f t="shared" si="15"/>
        <v>立3段得点表!3:12</v>
      </c>
      <c r="CI66" s="62" t="str">
        <f t="shared" si="16"/>
        <v>立3段得点表!16:25</v>
      </c>
      <c r="CJ66" s="60" t="str">
        <f t="shared" si="17"/>
        <v>ボール得点表!3:12</v>
      </c>
      <c r="CK66" s="62" t="str">
        <f t="shared" si="18"/>
        <v>ボール得点表!16:25</v>
      </c>
      <c r="CL66" s="60" t="str">
        <f t="shared" si="30"/>
        <v>50m得点表!3:12</v>
      </c>
      <c r="CM66" s="62" t="str">
        <f t="shared" si="19"/>
        <v>50m得点表!16:25</v>
      </c>
      <c r="CN66" s="60" t="str">
        <f t="shared" si="20"/>
        <v>往得点表!3:12</v>
      </c>
      <c r="CO66" s="62" t="str">
        <f t="shared" si="21"/>
        <v>往得点表!16:25</v>
      </c>
      <c r="CP66" s="60" t="str">
        <f t="shared" si="22"/>
        <v>腕得点表!3:12</v>
      </c>
      <c r="CQ66" s="62" t="str">
        <f t="shared" si="23"/>
        <v>腕得点表!16:25</v>
      </c>
      <c r="CR66" s="60" t="str">
        <f t="shared" si="24"/>
        <v>腕膝得点表!3:4</v>
      </c>
      <c r="CS66" s="62" t="str">
        <f t="shared" si="25"/>
        <v>腕膝得点表!8:9</v>
      </c>
      <c r="CT66" s="60" t="str">
        <f t="shared" si="26"/>
        <v>20mシャトルラン得点表!3:12</v>
      </c>
      <c r="CU66" s="62" t="str">
        <f t="shared" si="27"/>
        <v>20mシャトルラン得点表!16:25</v>
      </c>
      <c r="CV66" s="137" t="b">
        <f t="shared" si="2"/>
        <v>0</v>
      </c>
      <c r="CW66" s="38">
        <f t="shared" si="31"/>
        <v>0</v>
      </c>
    </row>
    <row r="67" spans="2:101" ht="18" customHeight="1">
      <c r="B67" s="134">
        <v>43</v>
      </c>
      <c r="C67" s="252"/>
      <c r="D67" s="16"/>
      <c r="E67" s="15"/>
      <c r="F67" s="17"/>
      <c r="G67" s="239" t="str">
        <f t="shared" si="0"/>
        <v/>
      </c>
      <c r="H67" s="119" t="str">
        <f t="shared" si="3"/>
        <v/>
      </c>
      <c r="I67" s="18"/>
      <c r="J67" s="19"/>
      <c r="K67" s="145"/>
      <c r="L67" s="120" t="str">
        <f t="shared" ca="1" si="4"/>
        <v/>
      </c>
      <c r="M67" s="149"/>
      <c r="N67" s="15"/>
      <c r="O67" s="15"/>
      <c r="P67" s="15"/>
      <c r="Q67" s="20"/>
      <c r="R67" s="121" t="str">
        <f t="shared" ca="1" si="5"/>
        <v/>
      </c>
      <c r="S67" s="147"/>
      <c r="T67" s="18"/>
      <c r="U67" s="18"/>
      <c r="V67" s="18"/>
      <c r="W67" s="19"/>
      <c r="X67" s="145"/>
      <c r="Y67" s="122" t="str">
        <f t="shared" ca="1" si="6"/>
        <v/>
      </c>
      <c r="Z67" s="251"/>
      <c r="AA67" s="147"/>
      <c r="AB67" s="18"/>
      <c r="AC67" s="18"/>
      <c r="AD67" s="18"/>
      <c r="AE67" s="148"/>
      <c r="AF67" s="20"/>
      <c r="AG67" s="121" t="str">
        <f t="shared" ca="1" si="7"/>
        <v/>
      </c>
      <c r="AH67" s="20"/>
      <c r="AI67" s="121" t="str">
        <f t="shared" ca="1" si="8"/>
        <v/>
      </c>
      <c r="AJ67" s="145"/>
      <c r="AK67" s="123" t="str">
        <f t="shared" ca="1" si="9"/>
        <v/>
      </c>
      <c r="AL67" s="20"/>
      <c r="AM67" s="121" t="str">
        <f t="shared" ca="1" si="10"/>
        <v/>
      </c>
      <c r="AN67" s="20"/>
      <c r="AO67" s="121" t="str">
        <f t="shared" ca="1" si="11"/>
        <v/>
      </c>
      <c r="AP67" s="124" t="str">
        <f t="shared" si="29"/>
        <v/>
      </c>
      <c r="AQ67" s="124" t="str">
        <f t="shared" si="28"/>
        <v/>
      </c>
      <c r="AR67" s="124" t="str">
        <f>IF(AP67=7,VLOOKUP(AQ67,設定!$A$2:$B$6,2,1),"---")</f>
        <v>---</v>
      </c>
      <c r="AS67" s="214"/>
      <c r="AT67" s="215"/>
      <c r="AU67" s="215"/>
      <c r="AV67" s="159" t="s">
        <v>74</v>
      </c>
      <c r="AW67" s="160"/>
      <c r="AX67" s="159"/>
      <c r="AY67" s="161"/>
      <c r="AZ67" s="125" t="str">
        <f t="shared" si="12"/>
        <v/>
      </c>
      <c r="BA67" s="159" t="s">
        <v>74</v>
      </c>
      <c r="BB67" s="159" t="s">
        <v>74</v>
      </c>
      <c r="BC67" s="159" t="s">
        <v>74</v>
      </c>
      <c r="BD67" s="159"/>
      <c r="BE67" s="159"/>
      <c r="BF67" s="159"/>
      <c r="BG67" s="159"/>
      <c r="BH67" s="174"/>
      <c r="BI67" s="175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76"/>
      <c r="CB67" s="37"/>
      <c r="CD67" s="61">
        <v>43</v>
      </c>
      <c r="CE67" s="72" t="str">
        <f t="shared" si="1"/>
        <v/>
      </c>
      <c r="CF67" s="72" t="str">
        <f t="shared" si="13"/>
        <v>立得点表!3:12</v>
      </c>
      <c r="CG67" s="73" t="str">
        <f t="shared" si="14"/>
        <v>立得点表!16:25</v>
      </c>
      <c r="CH67" s="72" t="str">
        <f t="shared" si="15"/>
        <v>立3段得点表!3:12</v>
      </c>
      <c r="CI67" s="73" t="str">
        <f t="shared" si="16"/>
        <v>立3段得点表!16:25</v>
      </c>
      <c r="CJ67" s="72" t="str">
        <f t="shared" si="17"/>
        <v>ボール得点表!3:12</v>
      </c>
      <c r="CK67" s="73" t="str">
        <f t="shared" si="18"/>
        <v>ボール得点表!16:25</v>
      </c>
      <c r="CL67" s="72" t="str">
        <f t="shared" si="30"/>
        <v>50m得点表!3:12</v>
      </c>
      <c r="CM67" s="73" t="str">
        <f t="shared" si="19"/>
        <v>50m得点表!16:25</v>
      </c>
      <c r="CN67" s="72" t="str">
        <f t="shared" si="20"/>
        <v>往得点表!3:12</v>
      </c>
      <c r="CO67" s="73" t="str">
        <f t="shared" si="21"/>
        <v>往得点表!16:25</v>
      </c>
      <c r="CP67" s="72" t="str">
        <f t="shared" si="22"/>
        <v>腕得点表!3:12</v>
      </c>
      <c r="CQ67" s="73" t="str">
        <f t="shared" si="23"/>
        <v>腕得点表!16:25</v>
      </c>
      <c r="CR67" s="126" t="str">
        <f t="shared" si="24"/>
        <v>腕膝得点表!3:4</v>
      </c>
      <c r="CS67" s="127" t="str">
        <f t="shared" si="25"/>
        <v>腕膝得点表!8:9</v>
      </c>
      <c r="CT67" s="72" t="str">
        <f t="shared" si="26"/>
        <v>20mシャトルラン得点表!3:12</v>
      </c>
      <c r="CU67" s="73" t="str">
        <f t="shared" si="27"/>
        <v>20mシャトルラン得点表!16:25</v>
      </c>
      <c r="CV67" s="74" t="b">
        <f t="shared" si="2"/>
        <v>0</v>
      </c>
      <c r="CW67" s="38">
        <f t="shared" si="31"/>
        <v>0</v>
      </c>
    </row>
    <row r="68" spans="2:101" ht="18" customHeight="1">
      <c r="B68" s="136">
        <v>44</v>
      </c>
      <c r="C68" s="252"/>
      <c r="D68" s="21"/>
      <c r="E68" s="22"/>
      <c r="F68" s="23"/>
      <c r="G68" s="133" t="str">
        <f t="shared" si="0"/>
        <v/>
      </c>
      <c r="H68" s="68" t="str">
        <f t="shared" si="3"/>
        <v/>
      </c>
      <c r="I68" s="22"/>
      <c r="J68" s="24"/>
      <c r="K68" s="87"/>
      <c r="L68" s="69" t="str">
        <f t="shared" ca="1" si="4"/>
        <v/>
      </c>
      <c r="M68" s="83"/>
      <c r="N68" s="22"/>
      <c r="O68" s="22"/>
      <c r="P68" s="22"/>
      <c r="Q68" s="25"/>
      <c r="R68" s="70" t="str">
        <f t="shared" ca="1" si="5"/>
        <v/>
      </c>
      <c r="S68" s="83"/>
      <c r="T68" s="22"/>
      <c r="U68" s="22"/>
      <c r="V68" s="22"/>
      <c r="W68" s="24"/>
      <c r="X68" s="87"/>
      <c r="Y68" s="129" t="str">
        <f t="shared" ca="1" si="6"/>
        <v/>
      </c>
      <c r="Z68" s="152"/>
      <c r="AA68" s="83"/>
      <c r="AB68" s="22"/>
      <c r="AC68" s="22"/>
      <c r="AD68" s="22"/>
      <c r="AE68" s="32"/>
      <c r="AF68" s="25"/>
      <c r="AG68" s="70" t="str">
        <f t="shared" ca="1" si="7"/>
        <v/>
      </c>
      <c r="AH68" s="25"/>
      <c r="AI68" s="70" t="str">
        <f t="shared" ca="1" si="8"/>
        <v/>
      </c>
      <c r="AJ68" s="87"/>
      <c r="AK68" s="68" t="str">
        <f t="shared" ca="1" si="9"/>
        <v/>
      </c>
      <c r="AL68" s="25"/>
      <c r="AM68" s="70" t="str">
        <f t="shared" ca="1" si="10"/>
        <v/>
      </c>
      <c r="AN68" s="25"/>
      <c r="AO68" s="70" t="str">
        <f t="shared" ca="1" si="11"/>
        <v/>
      </c>
      <c r="AP68" s="130" t="str">
        <f t="shared" si="29"/>
        <v/>
      </c>
      <c r="AQ68" s="130" t="str">
        <f t="shared" si="28"/>
        <v/>
      </c>
      <c r="AR68" s="130" t="str">
        <f>IF(AP68=7,VLOOKUP(AQ68,設定!$A$2:$B$6,2,1),"---")</f>
        <v>---</v>
      </c>
      <c r="AS68" s="216"/>
      <c r="AT68" s="217"/>
      <c r="AU68" s="217"/>
      <c r="AV68" s="162" t="s">
        <v>74</v>
      </c>
      <c r="AW68" s="163"/>
      <c r="AX68" s="162"/>
      <c r="AY68" s="164"/>
      <c r="AZ68" s="131" t="str">
        <f t="shared" si="12"/>
        <v/>
      </c>
      <c r="BA68" s="162" t="s">
        <v>74</v>
      </c>
      <c r="BB68" s="162" t="s">
        <v>74</v>
      </c>
      <c r="BC68" s="162" t="s">
        <v>74</v>
      </c>
      <c r="BD68" s="162"/>
      <c r="BE68" s="162"/>
      <c r="BF68" s="162"/>
      <c r="BG68" s="162"/>
      <c r="BH68" s="177"/>
      <c r="BI68" s="178"/>
      <c r="BJ68" s="162"/>
      <c r="BK68" s="162"/>
      <c r="BL68" s="162"/>
      <c r="BM68" s="162"/>
      <c r="BN68" s="162"/>
      <c r="BO68" s="162"/>
      <c r="BP68" s="162"/>
      <c r="BQ68" s="162"/>
      <c r="BR68" s="162"/>
      <c r="BS68" s="162"/>
      <c r="BT68" s="162"/>
      <c r="BU68" s="162"/>
      <c r="BV68" s="162"/>
      <c r="BW68" s="162"/>
      <c r="BX68" s="162"/>
      <c r="BY68" s="162"/>
      <c r="BZ68" s="162"/>
      <c r="CA68" s="179"/>
      <c r="CB68" s="37"/>
      <c r="CD68" s="61">
        <v>44</v>
      </c>
      <c r="CE68" s="60" t="str">
        <f t="shared" si="1"/>
        <v/>
      </c>
      <c r="CF68" s="60" t="str">
        <f t="shared" si="13"/>
        <v>立得点表!3:12</v>
      </c>
      <c r="CG68" s="62" t="str">
        <f t="shared" si="14"/>
        <v>立得点表!16:25</v>
      </c>
      <c r="CH68" s="60" t="str">
        <f t="shared" si="15"/>
        <v>立3段得点表!3:12</v>
      </c>
      <c r="CI68" s="62" t="str">
        <f t="shared" si="16"/>
        <v>立3段得点表!16:25</v>
      </c>
      <c r="CJ68" s="60" t="str">
        <f t="shared" si="17"/>
        <v>ボール得点表!3:12</v>
      </c>
      <c r="CK68" s="62" t="str">
        <f t="shared" si="18"/>
        <v>ボール得点表!16:25</v>
      </c>
      <c r="CL68" s="60" t="str">
        <f t="shared" si="30"/>
        <v>50m得点表!3:12</v>
      </c>
      <c r="CM68" s="62" t="str">
        <f t="shared" si="19"/>
        <v>50m得点表!16:25</v>
      </c>
      <c r="CN68" s="60" t="str">
        <f t="shared" si="20"/>
        <v>往得点表!3:12</v>
      </c>
      <c r="CO68" s="62" t="str">
        <f t="shared" si="21"/>
        <v>往得点表!16:25</v>
      </c>
      <c r="CP68" s="60" t="str">
        <f t="shared" si="22"/>
        <v>腕得点表!3:12</v>
      </c>
      <c r="CQ68" s="62" t="str">
        <f t="shared" si="23"/>
        <v>腕得点表!16:25</v>
      </c>
      <c r="CR68" s="60" t="str">
        <f t="shared" si="24"/>
        <v>腕膝得点表!3:4</v>
      </c>
      <c r="CS68" s="62" t="str">
        <f t="shared" si="25"/>
        <v>腕膝得点表!8:9</v>
      </c>
      <c r="CT68" s="60" t="str">
        <f t="shared" si="26"/>
        <v>20mシャトルラン得点表!3:12</v>
      </c>
      <c r="CU68" s="62" t="str">
        <f t="shared" si="27"/>
        <v>20mシャトルラン得点表!16:25</v>
      </c>
      <c r="CV68" s="137" t="b">
        <f t="shared" si="2"/>
        <v>0</v>
      </c>
      <c r="CW68" s="38">
        <f t="shared" si="31"/>
        <v>0</v>
      </c>
    </row>
    <row r="69" spans="2:101" ht="18" customHeight="1">
      <c r="B69" s="64">
        <v>45</v>
      </c>
      <c r="C69" s="252"/>
      <c r="D69" s="10"/>
      <c r="E69" s="11"/>
      <c r="F69" s="12"/>
      <c r="G69" s="236" t="str">
        <f t="shared" si="0"/>
        <v/>
      </c>
      <c r="H69" s="65" t="str">
        <f t="shared" si="3"/>
        <v/>
      </c>
      <c r="I69" s="11"/>
      <c r="J69" s="13"/>
      <c r="K69" s="86"/>
      <c r="L69" s="66" t="str">
        <f t="shared" ca="1" si="4"/>
        <v/>
      </c>
      <c r="M69" s="82"/>
      <c r="N69" s="11"/>
      <c r="O69" s="11"/>
      <c r="P69" s="11"/>
      <c r="Q69" s="14"/>
      <c r="R69" s="67" t="str">
        <f t="shared" ca="1" si="5"/>
        <v/>
      </c>
      <c r="S69" s="82"/>
      <c r="T69" s="11"/>
      <c r="U69" s="11"/>
      <c r="V69" s="11"/>
      <c r="W69" s="13"/>
      <c r="X69" s="86"/>
      <c r="Y69" s="116" t="str">
        <f t="shared" ca="1" si="6"/>
        <v/>
      </c>
      <c r="Z69" s="153"/>
      <c r="AA69" s="82"/>
      <c r="AB69" s="11"/>
      <c r="AC69" s="11"/>
      <c r="AD69" s="11"/>
      <c r="AE69" s="31"/>
      <c r="AF69" s="14"/>
      <c r="AG69" s="67" t="str">
        <f t="shared" ca="1" si="7"/>
        <v/>
      </c>
      <c r="AH69" s="14"/>
      <c r="AI69" s="67" t="str">
        <f t="shared" ca="1" si="8"/>
        <v/>
      </c>
      <c r="AJ69" s="86"/>
      <c r="AK69" s="65" t="str">
        <f t="shared" ca="1" si="9"/>
        <v/>
      </c>
      <c r="AL69" s="14"/>
      <c r="AM69" s="67" t="str">
        <f t="shared" ca="1" si="10"/>
        <v/>
      </c>
      <c r="AN69" s="14"/>
      <c r="AO69" s="67" t="str">
        <f t="shared" ca="1" si="11"/>
        <v/>
      </c>
      <c r="AP69" s="117" t="str">
        <f t="shared" si="29"/>
        <v/>
      </c>
      <c r="AQ69" s="117" t="str">
        <f t="shared" si="28"/>
        <v/>
      </c>
      <c r="AR69" s="117" t="str">
        <f>IF(AP69=7,VLOOKUP(AQ69,設定!$A$2:$B$6,2,1),"---")</f>
        <v>---</v>
      </c>
      <c r="AS69" s="216"/>
      <c r="AT69" s="217"/>
      <c r="AU69" s="217"/>
      <c r="AV69" s="162" t="s">
        <v>74</v>
      </c>
      <c r="AW69" s="163"/>
      <c r="AX69" s="162"/>
      <c r="AY69" s="164"/>
      <c r="AZ69" s="131" t="str">
        <f t="shared" si="12"/>
        <v/>
      </c>
      <c r="BA69" s="162" t="s">
        <v>74</v>
      </c>
      <c r="BB69" s="162" t="s">
        <v>74</v>
      </c>
      <c r="BC69" s="162" t="s">
        <v>74</v>
      </c>
      <c r="BD69" s="162"/>
      <c r="BE69" s="162"/>
      <c r="BF69" s="162"/>
      <c r="BG69" s="162"/>
      <c r="BH69" s="177"/>
      <c r="BI69" s="178"/>
      <c r="BJ69" s="162"/>
      <c r="BK69" s="162"/>
      <c r="BL69" s="162"/>
      <c r="BM69" s="162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  <c r="BY69" s="162"/>
      <c r="BZ69" s="162"/>
      <c r="CA69" s="179"/>
      <c r="CB69" s="37"/>
      <c r="CD69" s="61">
        <v>45</v>
      </c>
      <c r="CE69" s="60" t="str">
        <f t="shared" si="1"/>
        <v/>
      </c>
      <c r="CF69" s="60" t="str">
        <f t="shared" si="13"/>
        <v>立得点表!3:12</v>
      </c>
      <c r="CG69" s="62" t="str">
        <f t="shared" si="14"/>
        <v>立得点表!16:25</v>
      </c>
      <c r="CH69" s="60" t="str">
        <f t="shared" si="15"/>
        <v>立3段得点表!3:12</v>
      </c>
      <c r="CI69" s="62" t="str">
        <f t="shared" si="16"/>
        <v>立3段得点表!16:25</v>
      </c>
      <c r="CJ69" s="60" t="str">
        <f t="shared" si="17"/>
        <v>ボール得点表!3:12</v>
      </c>
      <c r="CK69" s="62" t="str">
        <f t="shared" si="18"/>
        <v>ボール得点表!16:25</v>
      </c>
      <c r="CL69" s="60" t="str">
        <f t="shared" si="30"/>
        <v>50m得点表!3:12</v>
      </c>
      <c r="CM69" s="62" t="str">
        <f t="shared" si="19"/>
        <v>50m得点表!16:25</v>
      </c>
      <c r="CN69" s="60" t="str">
        <f t="shared" si="20"/>
        <v>往得点表!3:12</v>
      </c>
      <c r="CO69" s="62" t="str">
        <f t="shared" si="21"/>
        <v>往得点表!16:25</v>
      </c>
      <c r="CP69" s="60" t="str">
        <f t="shared" si="22"/>
        <v>腕得点表!3:12</v>
      </c>
      <c r="CQ69" s="62" t="str">
        <f t="shared" si="23"/>
        <v>腕得点表!16:25</v>
      </c>
      <c r="CR69" s="60" t="str">
        <f t="shared" si="24"/>
        <v>腕膝得点表!3:4</v>
      </c>
      <c r="CS69" s="62" t="str">
        <f t="shared" si="25"/>
        <v>腕膝得点表!8:9</v>
      </c>
      <c r="CT69" s="60" t="str">
        <f t="shared" si="26"/>
        <v>20mシャトルラン得点表!3:12</v>
      </c>
      <c r="CU69" s="62" t="str">
        <f t="shared" si="27"/>
        <v>20mシャトルラン得点表!16:25</v>
      </c>
      <c r="CV69" s="137" t="b">
        <f t="shared" si="2"/>
        <v>0</v>
      </c>
      <c r="CW69" s="38">
        <f t="shared" si="31"/>
        <v>0</v>
      </c>
    </row>
    <row r="70" spans="2:101" ht="18" customHeight="1">
      <c r="B70" s="64">
        <v>46</v>
      </c>
      <c r="C70" s="252"/>
      <c r="D70" s="10"/>
      <c r="E70" s="11"/>
      <c r="F70" s="12"/>
      <c r="G70" s="236" t="str">
        <f t="shared" si="0"/>
        <v/>
      </c>
      <c r="H70" s="65" t="str">
        <f t="shared" si="3"/>
        <v/>
      </c>
      <c r="I70" s="11"/>
      <c r="J70" s="13"/>
      <c r="K70" s="86"/>
      <c r="L70" s="66" t="str">
        <f t="shared" ca="1" si="4"/>
        <v/>
      </c>
      <c r="M70" s="82"/>
      <c r="N70" s="11"/>
      <c r="O70" s="11"/>
      <c r="P70" s="11"/>
      <c r="Q70" s="14"/>
      <c r="R70" s="67" t="str">
        <f t="shared" ca="1" si="5"/>
        <v/>
      </c>
      <c r="S70" s="82"/>
      <c r="T70" s="11"/>
      <c r="U70" s="11"/>
      <c r="V70" s="11"/>
      <c r="W70" s="13"/>
      <c r="X70" s="86"/>
      <c r="Y70" s="116" t="str">
        <f t="shared" ca="1" si="6"/>
        <v/>
      </c>
      <c r="Z70" s="153"/>
      <c r="AA70" s="82"/>
      <c r="AB70" s="11"/>
      <c r="AC70" s="11"/>
      <c r="AD70" s="11"/>
      <c r="AE70" s="31"/>
      <c r="AF70" s="14"/>
      <c r="AG70" s="67" t="str">
        <f t="shared" ca="1" si="7"/>
        <v/>
      </c>
      <c r="AH70" s="14"/>
      <c r="AI70" s="67" t="str">
        <f t="shared" ca="1" si="8"/>
        <v/>
      </c>
      <c r="AJ70" s="86"/>
      <c r="AK70" s="65" t="str">
        <f t="shared" ca="1" si="9"/>
        <v/>
      </c>
      <c r="AL70" s="14"/>
      <c r="AM70" s="67" t="str">
        <f t="shared" ca="1" si="10"/>
        <v/>
      </c>
      <c r="AN70" s="14"/>
      <c r="AO70" s="67" t="str">
        <f t="shared" ca="1" si="11"/>
        <v/>
      </c>
      <c r="AP70" s="117" t="str">
        <f t="shared" si="29"/>
        <v/>
      </c>
      <c r="AQ70" s="117" t="str">
        <f t="shared" si="28"/>
        <v/>
      </c>
      <c r="AR70" s="117" t="str">
        <f>IF(AP70=7,VLOOKUP(AQ70,設定!$A$2:$B$6,2,1),"---")</f>
        <v>---</v>
      </c>
      <c r="AS70" s="216"/>
      <c r="AT70" s="217"/>
      <c r="AU70" s="217"/>
      <c r="AV70" s="162" t="s">
        <v>74</v>
      </c>
      <c r="AW70" s="163"/>
      <c r="AX70" s="162"/>
      <c r="AY70" s="164"/>
      <c r="AZ70" s="131" t="str">
        <f t="shared" si="12"/>
        <v/>
      </c>
      <c r="BA70" s="162" t="s">
        <v>74</v>
      </c>
      <c r="BB70" s="162" t="s">
        <v>74</v>
      </c>
      <c r="BC70" s="162" t="s">
        <v>74</v>
      </c>
      <c r="BD70" s="162"/>
      <c r="BE70" s="162"/>
      <c r="BF70" s="162"/>
      <c r="BG70" s="162"/>
      <c r="BH70" s="177"/>
      <c r="BI70" s="178"/>
      <c r="BJ70" s="162"/>
      <c r="BK70" s="162"/>
      <c r="BL70" s="162"/>
      <c r="BM70" s="162"/>
      <c r="BN70" s="162"/>
      <c r="BO70" s="162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  <c r="BZ70" s="162"/>
      <c r="CA70" s="179"/>
      <c r="CB70" s="37"/>
      <c r="CD70" s="61">
        <v>46</v>
      </c>
      <c r="CE70" s="60" t="str">
        <f t="shared" si="1"/>
        <v/>
      </c>
      <c r="CF70" s="60" t="str">
        <f t="shared" si="13"/>
        <v>立得点表!3:12</v>
      </c>
      <c r="CG70" s="62" t="str">
        <f t="shared" si="14"/>
        <v>立得点表!16:25</v>
      </c>
      <c r="CH70" s="60" t="str">
        <f t="shared" si="15"/>
        <v>立3段得点表!3:12</v>
      </c>
      <c r="CI70" s="62" t="str">
        <f t="shared" si="16"/>
        <v>立3段得点表!16:25</v>
      </c>
      <c r="CJ70" s="60" t="str">
        <f t="shared" si="17"/>
        <v>ボール得点表!3:12</v>
      </c>
      <c r="CK70" s="62" t="str">
        <f t="shared" si="18"/>
        <v>ボール得点表!16:25</v>
      </c>
      <c r="CL70" s="60" t="str">
        <f t="shared" si="30"/>
        <v>50m得点表!3:12</v>
      </c>
      <c r="CM70" s="62" t="str">
        <f t="shared" si="19"/>
        <v>50m得点表!16:25</v>
      </c>
      <c r="CN70" s="60" t="str">
        <f t="shared" si="20"/>
        <v>往得点表!3:12</v>
      </c>
      <c r="CO70" s="62" t="str">
        <f t="shared" si="21"/>
        <v>往得点表!16:25</v>
      </c>
      <c r="CP70" s="60" t="str">
        <f t="shared" si="22"/>
        <v>腕得点表!3:12</v>
      </c>
      <c r="CQ70" s="62" t="str">
        <f t="shared" si="23"/>
        <v>腕得点表!16:25</v>
      </c>
      <c r="CR70" s="60" t="str">
        <f t="shared" si="24"/>
        <v>腕膝得点表!3:4</v>
      </c>
      <c r="CS70" s="62" t="str">
        <f t="shared" si="25"/>
        <v>腕膝得点表!8:9</v>
      </c>
      <c r="CT70" s="60" t="str">
        <f t="shared" si="26"/>
        <v>20mシャトルラン得点表!3:12</v>
      </c>
      <c r="CU70" s="62" t="str">
        <f t="shared" si="27"/>
        <v>20mシャトルラン得点表!16:25</v>
      </c>
      <c r="CV70" s="137" t="b">
        <f t="shared" si="2"/>
        <v>0</v>
      </c>
      <c r="CW70" s="38">
        <f t="shared" si="31"/>
        <v>0</v>
      </c>
    </row>
    <row r="71" spans="2:101" ht="18" customHeight="1">
      <c r="B71" s="64">
        <v>47</v>
      </c>
      <c r="C71" s="252"/>
      <c r="D71" s="10"/>
      <c r="E71" s="11"/>
      <c r="F71" s="12"/>
      <c r="G71" s="236" t="str">
        <f t="shared" si="0"/>
        <v/>
      </c>
      <c r="H71" s="65" t="str">
        <f t="shared" si="3"/>
        <v/>
      </c>
      <c r="I71" s="11"/>
      <c r="J71" s="13"/>
      <c r="K71" s="86"/>
      <c r="L71" s="66" t="str">
        <f t="shared" ca="1" si="4"/>
        <v/>
      </c>
      <c r="M71" s="82"/>
      <c r="N71" s="11"/>
      <c r="O71" s="11"/>
      <c r="P71" s="11"/>
      <c r="Q71" s="14"/>
      <c r="R71" s="67" t="str">
        <f t="shared" ca="1" si="5"/>
        <v/>
      </c>
      <c r="S71" s="82"/>
      <c r="T71" s="11"/>
      <c r="U71" s="11"/>
      <c r="V71" s="11"/>
      <c r="W71" s="13"/>
      <c r="X71" s="86"/>
      <c r="Y71" s="116" t="str">
        <f t="shared" ca="1" si="6"/>
        <v/>
      </c>
      <c r="Z71" s="153"/>
      <c r="AA71" s="82"/>
      <c r="AB71" s="11"/>
      <c r="AC71" s="11"/>
      <c r="AD71" s="11"/>
      <c r="AE71" s="31"/>
      <c r="AF71" s="14"/>
      <c r="AG71" s="67" t="str">
        <f t="shared" ca="1" si="7"/>
        <v/>
      </c>
      <c r="AH71" s="14"/>
      <c r="AI71" s="67" t="str">
        <f t="shared" ca="1" si="8"/>
        <v/>
      </c>
      <c r="AJ71" s="86"/>
      <c r="AK71" s="65" t="str">
        <f t="shared" ca="1" si="9"/>
        <v/>
      </c>
      <c r="AL71" s="14"/>
      <c r="AM71" s="67" t="str">
        <f t="shared" ca="1" si="10"/>
        <v/>
      </c>
      <c r="AN71" s="14"/>
      <c r="AO71" s="67" t="str">
        <f t="shared" ca="1" si="11"/>
        <v/>
      </c>
      <c r="AP71" s="117" t="str">
        <f t="shared" si="29"/>
        <v/>
      </c>
      <c r="AQ71" s="117" t="str">
        <f t="shared" si="28"/>
        <v/>
      </c>
      <c r="AR71" s="117" t="str">
        <f>IF(AP71=7,VLOOKUP(AQ71,設定!$A$2:$B$6,2,1),"---")</f>
        <v>---</v>
      </c>
      <c r="AS71" s="216"/>
      <c r="AT71" s="217"/>
      <c r="AU71" s="217"/>
      <c r="AV71" s="162" t="s">
        <v>74</v>
      </c>
      <c r="AW71" s="163"/>
      <c r="AX71" s="162"/>
      <c r="AY71" s="164"/>
      <c r="AZ71" s="131" t="str">
        <f t="shared" si="12"/>
        <v/>
      </c>
      <c r="BA71" s="162" t="s">
        <v>74</v>
      </c>
      <c r="BB71" s="162" t="s">
        <v>74</v>
      </c>
      <c r="BC71" s="162" t="s">
        <v>74</v>
      </c>
      <c r="BD71" s="162"/>
      <c r="BE71" s="162"/>
      <c r="BF71" s="162"/>
      <c r="BG71" s="162"/>
      <c r="BH71" s="177"/>
      <c r="BI71" s="178"/>
      <c r="BJ71" s="162"/>
      <c r="BK71" s="162"/>
      <c r="BL71" s="162"/>
      <c r="BM71" s="162"/>
      <c r="BN71" s="162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  <c r="BY71" s="162"/>
      <c r="BZ71" s="162"/>
      <c r="CA71" s="179"/>
      <c r="CB71" s="37"/>
      <c r="CD71" s="61">
        <v>47</v>
      </c>
      <c r="CE71" s="60" t="str">
        <f t="shared" si="1"/>
        <v/>
      </c>
      <c r="CF71" s="60" t="str">
        <f t="shared" si="13"/>
        <v>立得点表!3:12</v>
      </c>
      <c r="CG71" s="62" t="str">
        <f t="shared" si="14"/>
        <v>立得点表!16:25</v>
      </c>
      <c r="CH71" s="60" t="str">
        <f t="shared" si="15"/>
        <v>立3段得点表!3:12</v>
      </c>
      <c r="CI71" s="62" t="str">
        <f t="shared" si="16"/>
        <v>立3段得点表!16:25</v>
      </c>
      <c r="CJ71" s="60" t="str">
        <f t="shared" si="17"/>
        <v>ボール得点表!3:12</v>
      </c>
      <c r="CK71" s="62" t="str">
        <f t="shared" si="18"/>
        <v>ボール得点表!16:25</v>
      </c>
      <c r="CL71" s="60" t="str">
        <f t="shared" si="30"/>
        <v>50m得点表!3:12</v>
      </c>
      <c r="CM71" s="62" t="str">
        <f t="shared" si="19"/>
        <v>50m得点表!16:25</v>
      </c>
      <c r="CN71" s="60" t="str">
        <f t="shared" si="20"/>
        <v>往得点表!3:12</v>
      </c>
      <c r="CO71" s="62" t="str">
        <f t="shared" si="21"/>
        <v>往得点表!16:25</v>
      </c>
      <c r="CP71" s="60" t="str">
        <f t="shared" si="22"/>
        <v>腕得点表!3:12</v>
      </c>
      <c r="CQ71" s="62" t="str">
        <f t="shared" si="23"/>
        <v>腕得点表!16:25</v>
      </c>
      <c r="CR71" s="60" t="str">
        <f t="shared" si="24"/>
        <v>腕膝得点表!3:4</v>
      </c>
      <c r="CS71" s="62" t="str">
        <f t="shared" si="25"/>
        <v>腕膝得点表!8:9</v>
      </c>
      <c r="CT71" s="60" t="str">
        <f t="shared" si="26"/>
        <v>20mシャトルラン得点表!3:12</v>
      </c>
      <c r="CU71" s="62" t="str">
        <f t="shared" si="27"/>
        <v>20mシャトルラン得点表!16:25</v>
      </c>
      <c r="CV71" s="137" t="b">
        <f t="shared" si="2"/>
        <v>0</v>
      </c>
      <c r="CW71" s="38">
        <f t="shared" si="31"/>
        <v>0</v>
      </c>
    </row>
    <row r="72" spans="2:101" ht="18" customHeight="1">
      <c r="B72" s="64">
        <v>48</v>
      </c>
      <c r="C72" s="252"/>
      <c r="D72" s="21"/>
      <c r="E72" s="11"/>
      <c r="F72" s="23"/>
      <c r="G72" s="236" t="str">
        <f t="shared" si="0"/>
        <v/>
      </c>
      <c r="H72" s="133" t="str">
        <f t="shared" si="3"/>
        <v/>
      </c>
      <c r="I72" s="22"/>
      <c r="J72" s="24"/>
      <c r="K72" s="87"/>
      <c r="L72" s="69" t="str">
        <f t="shared" ca="1" si="4"/>
        <v/>
      </c>
      <c r="M72" s="82"/>
      <c r="N72" s="11"/>
      <c r="O72" s="11"/>
      <c r="P72" s="11"/>
      <c r="Q72" s="25"/>
      <c r="R72" s="70" t="str">
        <f t="shared" ca="1" si="5"/>
        <v/>
      </c>
      <c r="S72" s="83"/>
      <c r="T72" s="22"/>
      <c r="U72" s="22"/>
      <c r="V72" s="22"/>
      <c r="W72" s="24"/>
      <c r="X72" s="87"/>
      <c r="Y72" s="129" t="str">
        <f t="shared" ca="1" si="6"/>
        <v/>
      </c>
      <c r="Z72" s="153"/>
      <c r="AA72" s="83"/>
      <c r="AB72" s="22"/>
      <c r="AC72" s="22"/>
      <c r="AD72" s="22"/>
      <c r="AE72" s="32"/>
      <c r="AF72" s="25"/>
      <c r="AG72" s="70" t="str">
        <f t="shared" ca="1" si="7"/>
        <v/>
      </c>
      <c r="AH72" s="25"/>
      <c r="AI72" s="70" t="str">
        <f t="shared" ca="1" si="8"/>
        <v/>
      </c>
      <c r="AJ72" s="87"/>
      <c r="AK72" s="68" t="str">
        <f t="shared" ca="1" si="9"/>
        <v/>
      </c>
      <c r="AL72" s="25"/>
      <c r="AM72" s="70" t="str">
        <f t="shared" ca="1" si="10"/>
        <v/>
      </c>
      <c r="AN72" s="25"/>
      <c r="AO72" s="70" t="str">
        <f t="shared" ca="1" si="11"/>
        <v/>
      </c>
      <c r="AP72" s="130" t="str">
        <f t="shared" si="29"/>
        <v/>
      </c>
      <c r="AQ72" s="130" t="str">
        <f t="shared" si="28"/>
        <v/>
      </c>
      <c r="AR72" s="130" t="str">
        <f>IF(AP72=7,VLOOKUP(AQ72,設定!$A$2:$B$6,2,1),"---")</f>
        <v>---</v>
      </c>
      <c r="AS72" s="216"/>
      <c r="AT72" s="217"/>
      <c r="AU72" s="217"/>
      <c r="AV72" s="162" t="s">
        <v>74</v>
      </c>
      <c r="AW72" s="163"/>
      <c r="AX72" s="162"/>
      <c r="AY72" s="164"/>
      <c r="AZ72" s="131" t="str">
        <f t="shared" si="12"/>
        <v/>
      </c>
      <c r="BA72" s="162" t="s">
        <v>74</v>
      </c>
      <c r="BB72" s="162" t="s">
        <v>74</v>
      </c>
      <c r="BC72" s="162" t="s">
        <v>74</v>
      </c>
      <c r="BD72" s="162"/>
      <c r="BE72" s="162"/>
      <c r="BF72" s="162"/>
      <c r="BG72" s="162"/>
      <c r="BH72" s="177"/>
      <c r="BI72" s="178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79"/>
      <c r="CB72" s="37"/>
      <c r="CD72" s="61">
        <v>48</v>
      </c>
      <c r="CE72" s="72" t="str">
        <f t="shared" si="1"/>
        <v/>
      </c>
      <c r="CF72" s="72" t="str">
        <f t="shared" si="13"/>
        <v>立得点表!3:12</v>
      </c>
      <c r="CG72" s="73" t="str">
        <f t="shared" si="14"/>
        <v>立得点表!16:25</v>
      </c>
      <c r="CH72" s="72" t="str">
        <f t="shared" si="15"/>
        <v>立3段得点表!3:12</v>
      </c>
      <c r="CI72" s="73" t="str">
        <f t="shared" si="16"/>
        <v>立3段得点表!16:25</v>
      </c>
      <c r="CJ72" s="72" t="str">
        <f t="shared" si="17"/>
        <v>ボール得点表!3:12</v>
      </c>
      <c r="CK72" s="73" t="str">
        <f t="shared" si="18"/>
        <v>ボール得点表!16:25</v>
      </c>
      <c r="CL72" s="72" t="str">
        <f t="shared" si="30"/>
        <v>50m得点表!3:12</v>
      </c>
      <c r="CM72" s="73" t="str">
        <f t="shared" si="19"/>
        <v>50m得点表!16:25</v>
      </c>
      <c r="CN72" s="72" t="str">
        <f t="shared" si="20"/>
        <v>往得点表!3:12</v>
      </c>
      <c r="CO72" s="73" t="str">
        <f t="shared" si="21"/>
        <v>往得点表!16:25</v>
      </c>
      <c r="CP72" s="72" t="str">
        <f t="shared" si="22"/>
        <v>腕得点表!3:12</v>
      </c>
      <c r="CQ72" s="73" t="str">
        <f t="shared" si="23"/>
        <v>腕得点表!16:25</v>
      </c>
      <c r="CR72" s="126" t="str">
        <f t="shared" si="24"/>
        <v>腕膝得点表!3:4</v>
      </c>
      <c r="CS72" s="127" t="str">
        <f t="shared" si="25"/>
        <v>腕膝得点表!8:9</v>
      </c>
      <c r="CT72" s="72" t="str">
        <f t="shared" si="26"/>
        <v>20mシャトルラン得点表!3:12</v>
      </c>
      <c r="CU72" s="73" t="str">
        <f t="shared" si="27"/>
        <v>20mシャトルラン得点表!16:25</v>
      </c>
      <c r="CV72" s="74" t="b">
        <f t="shared" si="2"/>
        <v>0</v>
      </c>
      <c r="CW72" s="38">
        <f t="shared" si="31"/>
        <v>0</v>
      </c>
    </row>
    <row r="73" spans="2:101" ht="18" customHeight="1">
      <c r="B73" s="64">
        <v>49</v>
      </c>
      <c r="C73" s="252"/>
      <c r="D73" s="10"/>
      <c r="E73" s="11"/>
      <c r="F73" s="12"/>
      <c r="G73" s="236" t="str">
        <f t="shared" si="0"/>
        <v/>
      </c>
      <c r="H73" s="65" t="str">
        <f t="shared" si="3"/>
        <v/>
      </c>
      <c r="I73" s="11"/>
      <c r="J73" s="13"/>
      <c r="K73" s="86"/>
      <c r="L73" s="66" t="str">
        <f t="shared" ca="1" si="4"/>
        <v/>
      </c>
      <c r="M73" s="82"/>
      <c r="N73" s="11"/>
      <c r="O73" s="11"/>
      <c r="P73" s="11"/>
      <c r="Q73" s="14"/>
      <c r="R73" s="67" t="str">
        <f t="shared" ca="1" si="5"/>
        <v/>
      </c>
      <c r="S73" s="82"/>
      <c r="T73" s="11"/>
      <c r="U73" s="11"/>
      <c r="V73" s="11"/>
      <c r="W73" s="13"/>
      <c r="X73" s="86"/>
      <c r="Y73" s="116" t="str">
        <f t="shared" ca="1" si="6"/>
        <v/>
      </c>
      <c r="Z73" s="79"/>
      <c r="AA73" s="82"/>
      <c r="AB73" s="11"/>
      <c r="AC73" s="11"/>
      <c r="AD73" s="11"/>
      <c r="AE73" s="31"/>
      <c r="AF73" s="14"/>
      <c r="AG73" s="67" t="str">
        <f t="shared" ca="1" si="7"/>
        <v/>
      </c>
      <c r="AH73" s="14"/>
      <c r="AI73" s="67" t="str">
        <f t="shared" ca="1" si="8"/>
        <v/>
      </c>
      <c r="AJ73" s="86"/>
      <c r="AK73" s="65" t="str">
        <f t="shared" ca="1" si="9"/>
        <v/>
      </c>
      <c r="AL73" s="14"/>
      <c r="AM73" s="67" t="str">
        <f t="shared" ca="1" si="10"/>
        <v/>
      </c>
      <c r="AN73" s="14"/>
      <c r="AO73" s="67" t="str">
        <f t="shared" ca="1" si="11"/>
        <v/>
      </c>
      <c r="AP73" s="117" t="str">
        <f t="shared" si="29"/>
        <v/>
      </c>
      <c r="AQ73" s="117" t="str">
        <f t="shared" si="28"/>
        <v/>
      </c>
      <c r="AR73" s="117" t="str">
        <f>IF(AP73=7,VLOOKUP(AQ73,設定!$A$2:$B$6,2,1),"---")</f>
        <v>---</v>
      </c>
      <c r="AS73" s="212"/>
      <c r="AT73" s="213"/>
      <c r="AU73" s="213"/>
      <c r="AV73" s="156" t="s">
        <v>74</v>
      </c>
      <c r="AW73" s="157"/>
      <c r="AX73" s="156"/>
      <c r="AY73" s="158"/>
      <c r="AZ73" s="118" t="str">
        <f t="shared" si="12"/>
        <v/>
      </c>
      <c r="BA73" s="156" t="s">
        <v>74</v>
      </c>
      <c r="BB73" s="156" t="s">
        <v>74</v>
      </c>
      <c r="BC73" s="156" t="s">
        <v>74</v>
      </c>
      <c r="BD73" s="156"/>
      <c r="BE73" s="156"/>
      <c r="BF73" s="156"/>
      <c r="BG73" s="156"/>
      <c r="BH73" s="171"/>
      <c r="BI73" s="172"/>
      <c r="BJ73" s="156"/>
      <c r="BK73" s="156"/>
      <c r="BL73" s="156"/>
      <c r="BM73" s="156"/>
      <c r="BN73" s="156"/>
      <c r="BO73" s="156"/>
      <c r="BP73" s="156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173"/>
      <c r="CB73" s="37"/>
      <c r="CD73" s="61">
        <v>49</v>
      </c>
      <c r="CE73" s="60" t="str">
        <f t="shared" si="1"/>
        <v/>
      </c>
      <c r="CF73" s="60" t="str">
        <f t="shared" si="13"/>
        <v>立得点表!3:12</v>
      </c>
      <c r="CG73" s="62" t="str">
        <f t="shared" si="14"/>
        <v>立得点表!16:25</v>
      </c>
      <c r="CH73" s="60" t="str">
        <f t="shared" si="15"/>
        <v>立3段得点表!3:12</v>
      </c>
      <c r="CI73" s="62" t="str">
        <f t="shared" si="16"/>
        <v>立3段得点表!16:25</v>
      </c>
      <c r="CJ73" s="60" t="str">
        <f t="shared" si="17"/>
        <v>ボール得点表!3:12</v>
      </c>
      <c r="CK73" s="62" t="str">
        <f t="shared" si="18"/>
        <v>ボール得点表!16:25</v>
      </c>
      <c r="CL73" s="60" t="str">
        <f t="shared" si="30"/>
        <v>50m得点表!3:12</v>
      </c>
      <c r="CM73" s="62" t="str">
        <f t="shared" si="19"/>
        <v>50m得点表!16:25</v>
      </c>
      <c r="CN73" s="60" t="str">
        <f t="shared" si="20"/>
        <v>往得点表!3:12</v>
      </c>
      <c r="CO73" s="62" t="str">
        <f t="shared" si="21"/>
        <v>往得点表!16:25</v>
      </c>
      <c r="CP73" s="60" t="str">
        <f t="shared" si="22"/>
        <v>腕得点表!3:12</v>
      </c>
      <c r="CQ73" s="62" t="str">
        <f t="shared" si="23"/>
        <v>腕得点表!16:25</v>
      </c>
      <c r="CR73" s="60" t="str">
        <f t="shared" si="24"/>
        <v>腕膝得点表!3:4</v>
      </c>
      <c r="CS73" s="62" t="str">
        <f t="shared" si="25"/>
        <v>腕膝得点表!8:9</v>
      </c>
      <c r="CT73" s="60" t="str">
        <f t="shared" si="26"/>
        <v>20mシャトルラン得点表!3:12</v>
      </c>
      <c r="CU73" s="62" t="str">
        <f t="shared" si="27"/>
        <v>20mシャトルラン得点表!16:25</v>
      </c>
      <c r="CV73" s="137" t="b">
        <f t="shared" si="2"/>
        <v>0</v>
      </c>
      <c r="CW73" s="38">
        <f t="shared" si="31"/>
        <v>0</v>
      </c>
    </row>
    <row r="74" spans="2:101" ht="18" customHeight="1" thickBot="1">
      <c r="B74" s="75">
        <v>50</v>
      </c>
      <c r="C74" s="253"/>
      <c r="D74" s="26"/>
      <c r="E74" s="27"/>
      <c r="F74" s="28"/>
      <c r="G74" s="240" t="str">
        <f t="shared" si="0"/>
        <v/>
      </c>
      <c r="H74" s="138" t="str">
        <f t="shared" si="3"/>
        <v/>
      </c>
      <c r="I74" s="27"/>
      <c r="J74" s="29"/>
      <c r="K74" s="146"/>
      <c r="L74" s="139" t="str">
        <f t="shared" ca="1" si="4"/>
        <v/>
      </c>
      <c r="M74" s="150"/>
      <c r="N74" s="27"/>
      <c r="O74" s="27"/>
      <c r="P74" s="27"/>
      <c r="Q74" s="30"/>
      <c r="R74" s="140" t="str">
        <f t="shared" ca="1" si="5"/>
        <v/>
      </c>
      <c r="S74" s="150"/>
      <c r="T74" s="27"/>
      <c r="U74" s="27"/>
      <c r="V74" s="27"/>
      <c r="W74" s="29"/>
      <c r="X74" s="146"/>
      <c r="Y74" s="141" t="str">
        <f t="shared" ca="1" si="6"/>
        <v/>
      </c>
      <c r="Z74" s="154"/>
      <c r="AA74" s="150"/>
      <c r="AB74" s="27"/>
      <c r="AC74" s="27"/>
      <c r="AD74" s="27"/>
      <c r="AE74" s="155"/>
      <c r="AF74" s="30"/>
      <c r="AG74" s="140" t="str">
        <f t="shared" ca="1" si="7"/>
        <v/>
      </c>
      <c r="AH74" s="30"/>
      <c r="AI74" s="140" t="str">
        <f t="shared" ca="1" si="8"/>
        <v/>
      </c>
      <c r="AJ74" s="146"/>
      <c r="AK74" s="138" t="str">
        <f t="shared" ca="1" si="9"/>
        <v/>
      </c>
      <c r="AL74" s="30"/>
      <c r="AM74" s="140" t="str">
        <f t="shared" ca="1" si="10"/>
        <v/>
      </c>
      <c r="AN74" s="30"/>
      <c r="AO74" s="140" t="str">
        <f t="shared" ca="1" si="11"/>
        <v/>
      </c>
      <c r="AP74" s="142" t="str">
        <f t="shared" si="29"/>
        <v/>
      </c>
      <c r="AQ74" s="142" t="str">
        <f t="shared" si="28"/>
        <v/>
      </c>
      <c r="AR74" s="142" t="str">
        <f>IF(AP74=7,VLOOKUP(AQ74,設定!$A$2:$B$6,2,1),"---")</f>
        <v>---</v>
      </c>
      <c r="AS74" s="220"/>
      <c r="AT74" s="221"/>
      <c r="AU74" s="221"/>
      <c r="AV74" s="168" t="s">
        <v>74</v>
      </c>
      <c r="AW74" s="169"/>
      <c r="AX74" s="168"/>
      <c r="AY74" s="170"/>
      <c r="AZ74" s="143" t="str">
        <f t="shared" si="12"/>
        <v/>
      </c>
      <c r="BA74" s="168" t="s">
        <v>74</v>
      </c>
      <c r="BB74" s="168" t="s">
        <v>74</v>
      </c>
      <c r="BC74" s="168" t="s">
        <v>74</v>
      </c>
      <c r="BD74" s="168"/>
      <c r="BE74" s="168"/>
      <c r="BF74" s="168"/>
      <c r="BG74" s="168"/>
      <c r="BH74" s="183"/>
      <c r="BI74" s="184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85"/>
      <c r="CB74" s="37"/>
      <c r="CD74" s="61">
        <v>50</v>
      </c>
      <c r="CE74" s="60" t="str">
        <f t="shared" si="1"/>
        <v/>
      </c>
      <c r="CF74" s="60" t="str">
        <f t="shared" si="13"/>
        <v>立得点表!3:12</v>
      </c>
      <c r="CG74" s="62" t="str">
        <f t="shared" si="14"/>
        <v>立得点表!16:25</v>
      </c>
      <c r="CH74" s="60" t="str">
        <f t="shared" si="15"/>
        <v>立3段得点表!3:12</v>
      </c>
      <c r="CI74" s="62" t="str">
        <f t="shared" si="16"/>
        <v>立3段得点表!16:25</v>
      </c>
      <c r="CJ74" s="60" t="str">
        <f t="shared" si="17"/>
        <v>ボール得点表!3:12</v>
      </c>
      <c r="CK74" s="62" t="str">
        <f t="shared" si="18"/>
        <v>ボール得点表!16:25</v>
      </c>
      <c r="CL74" s="60" t="str">
        <f t="shared" si="30"/>
        <v>50m得点表!3:12</v>
      </c>
      <c r="CM74" s="62" t="str">
        <f t="shared" si="19"/>
        <v>50m得点表!16:25</v>
      </c>
      <c r="CN74" s="60" t="str">
        <f t="shared" si="20"/>
        <v>往得点表!3:12</v>
      </c>
      <c r="CO74" s="62" t="str">
        <f t="shared" si="21"/>
        <v>往得点表!16:25</v>
      </c>
      <c r="CP74" s="60" t="str">
        <f t="shared" si="22"/>
        <v>腕得点表!3:12</v>
      </c>
      <c r="CQ74" s="62" t="str">
        <f t="shared" si="23"/>
        <v>腕得点表!16:25</v>
      </c>
      <c r="CR74" s="60" t="str">
        <f t="shared" si="24"/>
        <v>腕膝得点表!3:4</v>
      </c>
      <c r="CS74" s="62" t="str">
        <f t="shared" si="25"/>
        <v>腕膝得点表!8:9</v>
      </c>
      <c r="CT74" s="60" t="str">
        <f t="shared" si="26"/>
        <v>20mシャトルラン得点表!3:12</v>
      </c>
      <c r="CU74" s="62" t="str">
        <f t="shared" si="27"/>
        <v>20mシャトルラン得点表!16:25</v>
      </c>
      <c r="CV74" s="137" t="b">
        <f t="shared" si="2"/>
        <v>0</v>
      </c>
      <c r="CW74" s="38">
        <f t="shared" si="31"/>
        <v>0</v>
      </c>
    </row>
  </sheetData>
  <mergeCells count="67">
    <mergeCell ref="BT21:BU21"/>
    <mergeCell ref="BV21:BW21"/>
    <mergeCell ref="BB21:BB22"/>
    <mergeCell ref="AH21:AI21"/>
    <mergeCell ref="AJ21:AK21"/>
    <mergeCell ref="BI20:CA20"/>
    <mergeCell ref="AL21:AM21"/>
    <mergeCell ref="AN21:AO21"/>
    <mergeCell ref="AP21:AP22"/>
    <mergeCell ref="AQ21:AQ22"/>
    <mergeCell ref="AR21:AR22"/>
    <mergeCell ref="BX21:CA21"/>
    <mergeCell ref="BC21:BC22"/>
    <mergeCell ref="BD21:BD22"/>
    <mergeCell ref="BE21:BE22"/>
    <mergeCell ref="BF21:BH22"/>
    <mergeCell ref="BI21:BJ21"/>
    <mergeCell ref="BK21:BL21"/>
    <mergeCell ref="BM21:BN21"/>
    <mergeCell ref="BO21:BP21"/>
    <mergeCell ref="BQ21:BR21"/>
    <mergeCell ref="B21:B22"/>
    <mergeCell ref="C21:C22"/>
    <mergeCell ref="D21:D22"/>
    <mergeCell ref="E21:E22"/>
    <mergeCell ref="F21:F22"/>
    <mergeCell ref="G21:G22"/>
    <mergeCell ref="H21:H22"/>
    <mergeCell ref="I21:J21"/>
    <mergeCell ref="K21:L21"/>
    <mergeCell ref="AS20:BH20"/>
    <mergeCell ref="M21:P21"/>
    <mergeCell ref="Q21:R21"/>
    <mergeCell ref="S21:W21"/>
    <mergeCell ref="X21:Z21"/>
    <mergeCell ref="AA21:AE21"/>
    <mergeCell ref="AS21:AU21"/>
    <mergeCell ref="AV21:AW21"/>
    <mergeCell ref="AX21:AZ21"/>
    <mergeCell ref="BA21:BA22"/>
    <mergeCell ref="AF21:AG21"/>
    <mergeCell ref="B17:C17"/>
    <mergeCell ref="D17:E17"/>
    <mergeCell ref="F17:G17"/>
    <mergeCell ref="H17:I17"/>
    <mergeCell ref="J17:K17"/>
    <mergeCell ref="B6:X6"/>
    <mergeCell ref="B7:X10"/>
    <mergeCell ref="B11:C12"/>
    <mergeCell ref="D11:X12"/>
    <mergeCell ref="B15:K15"/>
    <mergeCell ref="B16:C16"/>
    <mergeCell ref="D16:E16"/>
    <mergeCell ref="F16:G16"/>
    <mergeCell ref="H16:I16"/>
    <mergeCell ref="J16:K16"/>
    <mergeCell ref="T4:X4"/>
    <mergeCell ref="AO2:AQ2"/>
    <mergeCell ref="B3:D3"/>
    <mergeCell ref="E3:I3"/>
    <mergeCell ref="J3:K3"/>
    <mergeCell ref="L3:X3"/>
    <mergeCell ref="H1:I1"/>
    <mergeCell ref="B4:D4"/>
    <mergeCell ref="E4:I4"/>
    <mergeCell ref="J4:K4"/>
    <mergeCell ref="L4:S4"/>
  </mergeCells>
  <phoneticPr fontId="3"/>
  <conditionalFormatting sqref="F25:F30">
    <cfRule type="cellIs" dxfId="7" priority="7" stopIfTrue="1" operator="equal">
      <formula>"女"</formula>
    </cfRule>
  </conditionalFormatting>
  <conditionalFormatting sqref="F31:F32">
    <cfRule type="cellIs" dxfId="6" priority="6" stopIfTrue="1" operator="equal">
      <formula>"女"</formula>
    </cfRule>
  </conditionalFormatting>
  <conditionalFormatting sqref="F33 F35:F38 F40:F43 F45:F48 F50:F53 F55:F58 F60:F63 F65:F68 F70:F73">
    <cfRule type="cellIs" dxfId="4" priority="4" stopIfTrue="1" operator="equal">
      <formula>"女"</formula>
    </cfRule>
  </conditionalFormatting>
  <conditionalFormatting sqref="F34 F39 F44 F49 F54 F59 F64 F69 F74">
    <cfRule type="cellIs" dxfId="3" priority="3" stopIfTrue="1" operator="equal">
      <formula>"女"</formula>
    </cfRule>
  </conditionalFormatting>
  <conditionalFormatting sqref="F23">
    <cfRule type="cellIs" dxfId="2" priority="2" stopIfTrue="1" operator="equal">
      <formula>"女"</formula>
    </cfRule>
  </conditionalFormatting>
  <conditionalFormatting sqref="F24">
    <cfRule type="cellIs" dxfId="1" priority="1" stopIfTrue="1" operator="equal">
      <formula>"女"</formula>
    </cfRule>
  </conditionalFormatting>
  <dataValidations count="22">
    <dataValidation imeMode="off" operator="greaterThanOrEqual" allowBlank="1" showInputMessage="1" showErrorMessage="1" sqref="AO22 I20:I22 J22:P22 R22 Y22 AG22 AI22 AK22 AM22 I2 I75:P64580" xr:uid="{F616FBA9-FFF7-45F2-8D49-FE653CBF2FB4}"/>
    <dataValidation imeMode="on" allowBlank="1" showInputMessage="1" showErrorMessage="1" sqref="F16" xr:uid="{9BF8336D-1C03-458B-B68D-517468817EE7}"/>
    <dataValidation type="decimal" allowBlank="1" showInputMessage="1" showErrorMessage="1" sqref="AW23:AW25 AY23:AY74" xr:uid="{4FB3FDC4-9C3A-4827-AB2E-6F4444C77886}">
      <formula1>0</formula1>
      <formula2>168</formula2>
    </dataValidation>
    <dataValidation type="list" showInputMessage="1" showErrorMessage="1" sqref="BQ23:CA24 BO23:BP74" xr:uid="{DEBDDEDF-52B3-41D9-982A-772C6FD946DC}">
      <formula1>"　　,○,×"</formula1>
    </dataValidation>
    <dataValidation type="list" allowBlank="1" showInputMessage="1" showErrorMessage="1" sqref="Z23:Z74" xr:uid="{ADF71284-4E7B-4969-82DF-52F5AC1F0E41}">
      <formula1>"テニスボール,ソフトボール,ハンドボール"</formula1>
    </dataValidation>
    <dataValidation type="list" allowBlank="1" showInputMessage="1" showErrorMessage="1" sqref="E23:E74" xr:uid="{F237CB06-5F96-4C1D-A088-17A6686D4703}">
      <formula1>"女,男"</formula1>
    </dataValidation>
    <dataValidation type="list" imeMode="off" operator="greaterThanOrEqual" allowBlank="1" showInputMessage="1" showErrorMessage="1" sqref="J4:K4" xr:uid="{F4B4D32A-1699-4928-A0B1-B12C0CA57727}">
      <formula1>"市,区,町,村"</formula1>
    </dataValidation>
    <dataValidation type="list" showInputMessage="1" showErrorMessage="1" sqref="BU25:BU74 BZ25:CA74" xr:uid="{5B00B607-401E-4CE7-A5F2-81BB1761647C}">
      <formula1>"　　,○(なし),×(あり)"</formula1>
    </dataValidation>
    <dataValidation type="list" showInputMessage="1" showErrorMessage="1" sqref="BD23:BE74" xr:uid="{A6B36AA2-6228-44A4-AE8E-11081D86EE76}">
      <formula1>"　,ない,ある"</formula1>
    </dataValidation>
    <dataValidation type="list" allowBlank="1" showInputMessage="1" showErrorMessage="1" sqref="BA23:BC74" xr:uid="{C955AA5F-FA3A-4192-AEEC-28586271F8E7}">
      <formula1>"　,している,するときもある,していない"</formula1>
    </dataValidation>
    <dataValidation type="list" allowBlank="1" showInputMessage="1" showErrorMessage="1" sqref="AV23:AV74" xr:uid="{ACE7EAE9-9E40-4885-9E80-6AB5485BCCA7}">
      <formula1>"　,とても伸びた,少し伸びた,変わらない"</formula1>
    </dataValidation>
    <dataValidation type="list" showInputMessage="1" showErrorMessage="1" sqref="AX23:AX74" xr:uid="{F7318AF1-4EFC-46DB-9FEE-CE903AE042EF}">
      <formula1>"　 ,1,2,3,4,5,6,7"</formula1>
    </dataValidation>
    <dataValidation type="whole" allowBlank="1" showInputMessage="1" showErrorMessage="1" sqref="AW26:AW74" xr:uid="{C546D97E-CC14-4662-872E-4685822250F4}">
      <formula1>0</formula1>
      <formula2>168</formula2>
    </dataValidation>
    <dataValidation type="list" showInputMessage="1" showErrorMessage="1" sqref="BI23:BN74 BV25:BY74 BQ25:BT74" xr:uid="{06E28268-6AE6-423C-80C8-6DF5D6B14ADE}">
      <formula1>"　　,○,△,×"</formula1>
    </dataValidation>
    <dataValidation type="date" allowBlank="1" showInputMessage="1" showErrorMessage="1" error="例：1993年11月14日生まれの場合、 1993/11/14 と入力してください" sqref="F23:F74" xr:uid="{BB6297D1-6AD0-4D73-8716-C0C8787C4EB0}">
      <formula1>9497</formula1>
      <formula2>71589</formula2>
    </dataValidation>
    <dataValidation type="decimal" imeMode="off" operator="greaterThanOrEqual" allowBlank="1" showInputMessage="1" showErrorMessage="1" sqref="I23:L74" xr:uid="{5D9141CA-EF35-49DE-BDDF-56A5528280EB}">
      <formula1>0</formula1>
    </dataValidation>
    <dataValidation type="decimal" operator="greaterThanOrEqual" allowBlank="1" showInputMessage="1" showErrorMessage="1" error="小数点数を入力してください（例：10.5）" sqref="K23:K74" xr:uid="{CC15B5B5-862C-4FF3-969C-E8BB3FB81D52}">
      <formula1>0</formula1>
    </dataValidation>
    <dataValidation type="whole" imeMode="off" operator="greaterThanOrEqual" allowBlank="1" showInputMessage="1" showErrorMessage="1" error="整数を入力してください" sqref="AJ23:AJ74 AL23:AL74 AN23:AN74 AH23:AH74 AF23:AF74 Q23:Q74" xr:uid="{C8D10FB7-F8FE-44CC-89DC-1A78D3C1DA3C}">
      <formula1>0</formula1>
    </dataValidation>
    <dataValidation type="list" allowBlank="1" showInputMessage="1" showErrorMessage="1" sqref="M23:M74 S23:S74 AA23:AA74" xr:uid="{E145DE26-E179-499B-950A-2EF588FBA056}">
      <formula1>",A,B,C"</formula1>
    </dataValidation>
    <dataValidation type="list" allowBlank="1" showInputMessage="1" showErrorMessage="1" sqref="AB23:AE74 T23:W74 N23:P74" xr:uid="{77603E71-DF71-4F22-99B9-8ADA14014D4F}">
      <formula1>",○,×"</formula1>
    </dataValidation>
    <dataValidation type="list" allowBlank="1" showInputMessage="1" sqref="AS23:AU74" xr:uid="{8CAEB118-2086-4345-8FDD-3BA981BBA8F1}">
      <formula1>種目</formula1>
    </dataValidation>
    <dataValidation type="whole" operator="greaterThanOrEqual" allowBlank="1" showInputMessage="1" showErrorMessage="1" error="小数点数を入力してください（例：10.5）" sqref="X23:X74" xr:uid="{4E33E7AC-1533-4C28-ADC1-76ED3183BFF4}">
      <formula1>0</formula1>
    </dataValidation>
  </dataValidations>
  <printOptions horizontalCentered="1" gridLinesSet="0"/>
  <pageMargins left="0.39370078740157483" right="0.39370078740157483" top="0.43307086614173229" bottom="0.43307086614173229" header="0.27559055118110237" footer="0.19685039370078741"/>
  <pageSetup paperSize="9" scale="30" orientation="landscape" r:id="rId1"/>
  <headerFooter alignWithMargins="0">
    <oddFooter>- &amp;P -</oddFooter>
  </headerFooter>
  <rowBreaks count="2" manualBreakCount="2">
    <brk id="42" min="1" max="78" man="1"/>
    <brk id="62" min="1" max="78" man="1"/>
  </rowBreaks>
  <colBreaks count="1" manualBreakCount="1">
    <brk id="44" max="11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3783" r:id="rId4" name="Check Box 7">
              <controlPr defaultSize="0" autoFill="0" autoLine="0" autoPict="0">
                <anchor moveWithCells="1">
                  <from>
                    <xdr:col>2</xdr:col>
                    <xdr:colOff>152400</xdr:colOff>
                    <xdr:row>10</xdr:row>
                    <xdr:rowOff>47625</xdr:rowOff>
                  </from>
                  <to>
                    <xdr:col>2</xdr:col>
                    <xdr:colOff>609600</xdr:colOff>
                    <xdr:row>11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9BD901-656C-429A-9434-CC7A3DC5C5EB}">
          <x14:formula1>
            <xm:f>設定!$O$2:$O$48</xm:f>
          </x14:formula1>
          <xm:sqref>B4:D4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EEA69-39C1-4E60-881F-200322681B8E}">
  <sheetPr codeName="Sheet14">
    <tabColor theme="1"/>
  </sheetPr>
  <dimension ref="A1:C53"/>
  <sheetViews>
    <sheetView workbookViewId="0"/>
  </sheetViews>
  <sheetFormatPr defaultColWidth="10.7109375" defaultRowHeight="12"/>
  <cols>
    <col min="1" max="1" width="5.7109375" customWidth="1"/>
    <col min="2" max="2" width="5.85546875" customWidth="1"/>
    <col min="3" max="3" width="4.7109375" customWidth="1"/>
  </cols>
  <sheetData>
    <row r="1" spans="1:3">
      <c r="A1" t="s">
        <v>4</v>
      </c>
    </row>
    <row r="2" spans="1:3">
      <c r="A2" t="s">
        <v>236</v>
      </c>
      <c r="B2" t="s">
        <v>237</v>
      </c>
      <c r="C2" t="s">
        <v>3</v>
      </c>
    </row>
    <row r="3" spans="1:3">
      <c r="A3" s="9">
        <f>ROUND(A23,1)</f>
        <v>0</v>
      </c>
      <c r="B3" s="9">
        <f>ROUND(B23,1)</f>
        <v>0</v>
      </c>
      <c r="C3">
        <v>5</v>
      </c>
    </row>
    <row r="4" spans="1:3">
      <c r="A4" s="9">
        <f>A24+0.1</f>
        <v>5.5</v>
      </c>
      <c r="B4" s="9">
        <f>B24+0.1</f>
        <v>5.3999999999999995</v>
      </c>
      <c r="C4">
        <v>4</v>
      </c>
    </row>
    <row r="5" spans="1:3">
      <c r="A5" s="9">
        <f t="shared" ref="A5:B7" si="0">A25+0.1</f>
        <v>6.8</v>
      </c>
      <c r="B5" s="9">
        <f t="shared" si="0"/>
        <v>6.3</v>
      </c>
      <c r="C5">
        <v>3</v>
      </c>
    </row>
    <row r="6" spans="1:3">
      <c r="A6" s="9">
        <f t="shared" si="0"/>
        <v>8.1</v>
      </c>
      <c r="B6" s="9">
        <f t="shared" si="0"/>
        <v>7.3</v>
      </c>
      <c r="C6">
        <v>2</v>
      </c>
    </row>
    <row r="7" spans="1:3">
      <c r="A7" s="9">
        <f t="shared" si="0"/>
        <v>9.4</v>
      </c>
      <c r="B7" s="9">
        <f t="shared" si="0"/>
        <v>8.2999999999999989</v>
      </c>
      <c r="C7">
        <v>1</v>
      </c>
    </row>
    <row r="9" spans="1:3">
      <c r="A9" t="s">
        <v>5</v>
      </c>
    </row>
    <row r="10" spans="1:3">
      <c r="A10" t="s">
        <v>236</v>
      </c>
      <c r="B10" t="s">
        <v>237</v>
      </c>
      <c r="C10" t="s">
        <v>3</v>
      </c>
    </row>
    <row r="11" spans="1:3">
      <c r="A11" s="9">
        <f>ROUND(A31,1)</f>
        <v>0</v>
      </c>
      <c r="B11" s="9">
        <f>ROUND(B31,1)</f>
        <v>0</v>
      </c>
      <c r="C11">
        <v>5</v>
      </c>
    </row>
    <row r="12" spans="1:3">
      <c r="A12" s="9">
        <f t="shared" ref="A12:B15" si="1">A32+0.1</f>
        <v>5.6</v>
      </c>
      <c r="B12" s="9">
        <f t="shared" si="1"/>
        <v>5.5</v>
      </c>
      <c r="C12">
        <v>4</v>
      </c>
    </row>
    <row r="13" spans="1:3">
      <c r="A13" s="9">
        <f t="shared" si="1"/>
        <v>6.8999999999999995</v>
      </c>
      <c r="B13" s="9">
        <f t="shared" si="1"/>
        <v>6.5</v>
      </c>
      <c r="C13">
        <v>3</v>
      </c>
    </row>
    <row r="14" spans="1:3">
      <c r="A14" s="9">
        <f t="shared" si="1"/>
        <v>8.1999999999999993</v>
      </c>
      <c r="B14" s="9">
        <f t="shared" si="1"/>
        <v>7.5</v>
      </c>
      <c r="C14">
        <v>2</v>
      </c>
    </row>
    <row r="15" spans="1:3">
      <c r="A15" s="9">
        <f t="shared" si="1"/>
        <v>9.5</v>
      </c>
      <c r="B15" s="9">
        <f t="shared" si="1"/>
        <v>8.5</v>
      </c>
      <c r="C15">
        <v>1</v>
      </c>
    </row>
    <row r="20" spans="1:3">
      <c r="A20" t="s">
        <v>326</v>
      </c>
    </row>
    <row r="21" spans="1:3">
      <c r="A21" t="s">
        <v>4</v>
      </c>
    </row>
    <row r="22" spans="1:3">
      <c r="A22" t="s">
        <v>236</v>
      </c>
      <c r="B22" t="s">
        <v>237</v>
      </c>
      <c r="C22" t="s">
        <v>3</v>
      </c>
    </row>
    <row r="23" spans="1:3">
      <c r="A23" s="9">
        <v>0</v>
      </c>
      <c r="B23" s="9">
        <v>0</v>
      </c>
      <c r="C23">
        <v>5</v>
      </c>
    </row>
    <row r="24" spans="1:3">
      <c r="A24" s="9">
        <f>ROUND(A42,1)</f>
        <v>5.4</v>
      </c>
      <c r="B24" s="9">
        <f>ROUND(B42,1)</f>
        <v>5.3</v>
      </c>
      <c r="C24">
        <v>4</v>
      </c>
    </row>
    <row r="25" spans="1:3">
      <c r="A25" s="9">
        <f t="shared" ref="A25:B27" si="2">ROUND(A43,1)</f>
        <v>6.7</v>
      </c>
      <c r="B25" s="9">
        <f t="shared" si="2"/>
        <v>6.2</v>
      </c>
      <c r="C25">
        <v>3</v>
      </c>
    </row>
    <row r="26" spans="1:3">
      <c r="A26" s="9">
        <f t="shared" si="2"/>
        <v>8</v>
      </c>
      <c r="B26" s="9">
        <f t="shared" si="2"/>
        <v>7.2</v>
      </c>
      <c r="C26">
        <v>2</v>
      </c>
    </row>
    <row r="27" spans="1:3">
      <c r="A27" s="9">
        <f t="shared" si="2"/>
        <v>9.3000000000000007</v>
      </c>
      <c r="B27" s="9">
        <f t="shared" si="2"/>
        <v>8.1999999999999993</v>
      </c>
      <c r="C27">
        <v>1</v>
      </c>
    </row>
    <row r="29" spans="1:3">
      <c r="A29" t="s">
        <v>5</v>
      </c>
    </row>
    <row r="30" spans="1:3">
      <c r="A30" t="s">
        <v>236</v>
      </c>
      <c r="B30" t="s">
        <v>237</v>
      </c>
      <c r="C30" t="s">
        <v>3</v>
      </c>
    </row>
    <row r="31" spans="1:3">
      <c r="A31" s="8">
        <v>0</v>
      </c>
      <c r="B31" s="8">
        <v>0</v>
      </c>
      <c r="C31">
        <v>5</v>
      </c>
    </row>
    <row r="32" spans="1:3">
      <c r="A32" s="9">
        <f t="shared" ref="A32:B35" si="3">ROUND(A50,1)</f>
        <v>5.5</v>
      </c>
      <c r="B32" s="9">
        <f t="shared" si="3"/>
        <v>5.4</v>
      </c>
      <c r="C32">
        <v>4</v>
      </c>
    </row>
    <row r="33" spans="1:3">
      <c r="A33" s="9">
        <f t="shared" si="3"/>
        <v>6.8</v>
      </c>
      <c r="B33" s="9">
        <f t="shared" si="3"/>
        <v>6.4</v>
      </c>
      <c r="C33">
        <v>3</v>
      </c>
    </row>
    <row r="34" spans="1:3">
      <c r="A34" s="9">
        <f t="shared" si="3"/>
        <v>8.1</v>
      </c>
      <c r="B34" s="9">
        <f t="shared" si="3"/>
        <v>7.4</v>
      </c>
      <c r="C34">
        <v>2</v>
      </c>
    </row>
    <row r="35" spans="1:3">
      <c r="A35" s="9">
        <f t="shared" si="3"/>
        <v>9.4</v>
      </c>
      <c r="B35" s="9">
        <f t="shared" si="3"/>
        <v>8.4</v>
      </c>
      <c r="C35">
        <v>1</v>
      </c>
    </row>
    <row r="38" spans="1:3">
      <c r="A38" t="s">
        <v>329</v>
      </c>
    </row>
    <row r="39" spans="1:3">
      <c r="A39" t="s">
        <v>4</v>
      </c>
    </row>
    <row r="40" spans="1:3">
      <c r="A40" t="s">
        <v>236</v>
      </c>
      <c r="B40" t="s">
        <v>237</v>
      </c>
      <c r="C40" t="s">
        <v>3</v>
      </c>
    </row>
    <row r="41" spans="1:3">
      <c r="A41" s="9">
        <v>0</v>
      </c>
      <c r="B41" s="9">
        <v>0</v>
      </c>
      <c r="C41">
        <v>5</v>
      </c>
    </row>
    <row r="42" spans="1:3">
      <c r="A42" s="9">
        <v>5.4</v>
      </c>
      <c r="B42" s="9">
        <v>5.3</v>
      </c>
      <c r="C42">
        <v>4</v>
      </c>
    </row>
    <row r="43" spans="1:3">
      <c r="A43" s="6">
        <v>6.7</v>
      </c>
      <c r="B43" s="6">
        <v>6.2</v>
      </c>
      <c r="C43">
        <v>3</v>
      </c>
    </row>
    <row r="44" spans="1:3">
      <c r="A44" s="6">
        <v>8</v>
      </c>
      <c r="B44" s="6">
        <v>7.2013849765258193</v>
      </c>
      <c r="C44">
        <v>2</v>
      </c>
    </row>
    <row r="45" spans="1:3">
      <c r="A45" s="6">
        <v>9.3000000000000007</v>
      </c>
      <c r="B45" s="6">
        <v>8.1999999999999993</v>
      </c>
      <c r="C45">
        <v>1</v>
      </c>
    </row>
    <row r="47" spans="1:3">
      <c r="A47" t="s">
        <v>5</v>
      </c>
    </row>
    <row r="48" spans="1:3">
      <c r="A48" t="s">
        <v>236</v>
      </c>
      <c r="B48" t="s">
        <v>237</v>
      </c>
      <c r="C48" t="s">
        <v>3</v>
      </c>
    </row>
    <row r="49" spans="1:3">
      <c r="A49" s="8">
        <v>0</v>
      </c>
      <c r="B49" s="8">
        <v>0</v>
      </c>
      <c r="C49">
        <v>5</v>
      </c>
    </row>
    <row r="50" spans="1:3">
      <c r="A50" s="8">
        <v>5.5</v>
      </c>
      <c r="B50" s="8">
        <v>5.4</v>
      </c>
      <c r="C50">
        <v>4</v>
      </c>
    </row>
    <row r="51" spans="1:3">
      <c r="A51" s="8">
        <v>6.8</v>
      </c>
      <c r="B51" s="8">
        <v>6.4</v>
      </c>
      <c r="C51">
        <v>3</v>
      </c>
    </row>
    <row r="52" spans="1:3">
      <c r="A52" s="8">
        <v>8.1</v>
      </c>
      <c r="B52" s="8">
        <v>7.4</v>
      </c>
      <c r="C52">
        <v>2</v>
      </c>
    </row>
    <row r="53" spans="1:3">
      <c r="A53" s="7">
        <v>9.4</v>
      </c>
      <c r="B53" s="7">
        <v>8.4</v>
      </c>
      <c r="C53">
        <v>1</v>
      </c>
    </row>
  </sheetData>
  <sheetProtection sheet="1" objects="1" scenarios="1"/>
  <phoneticPr fontId="3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AE91-3B0D-41D8-A398-80D935943B75}">
  <sheetPr codeName="Sheet15">
    <tabColor theme="1"/>
  </sheetPr>
  <dimension ref="A1:Y83"/>
  <sheetViews>
    <sheetView workbookViewId="0"/>
  </sheetViews>
  <sheetFormatPr defaultColWidth="10.7109375" defaultRowHeight="12"/>
  <cols>
    <col min="1" max="27" width="4.7109375" customWidth="1"/>
  </cols>
  <sheetData>
    <row r="1" spans="1:25">
      <c r="A1" t="s">
        <v>4</v>
      </c>
    </row>
    <row r="2" spans="1:25">
      <c r="A2" t="s">
        <v>219</v>
      </c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3</v>
      </c>
    </row>
    <row r="3" spans="1:25">
      <c r="A3">
        <f>ROUND(A33,1)</f>
        <v>0</v>
      </c>
      <c r="B3">
        <f t="shared" ref="B3:X3" si="0">ROUND(B33,1)</f>
        <v>0</v>
      </c>
      <c r="C3">
        <f t="shared" si="0"/>
        <v>0</v>
      </c>
      <c r="D3">
        <f t="shared" si="0"/>
        <v>0</v>
      </c>
      <c r="E3">
        <f t="shared" si="0"/>
        <v>0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  <c r="N3">
        <f t="shared" si="0"/>
        <v>0</v>
      </c>
      <c r="O3">
        <f t="shared" si="0"/>
        <v>0</v>
      </c>
      <c r="P3">
        <f t="shared" si="0"/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v>10</v>
      </c>
    </row>
    <row r="4" spans="1:25">
      <c r="A4">
        <f>A34+0.1</f>
        <v>9.2999999999999989</v>
      </c>
      <c r="B4">
        <f t="shared" ref="B4:I4" si="1">B34+0.1</f>
        <v>8.6999999999999993</v>
      </c>
      <c r="C4">
        <f t="shared" si="1"/>
        <v>8.2999999999999989</v>
      </c>
      <c r="D4">
        <f t="shared" si="1"/>
        <v>7.8999999999999995</v>
      </c>
      <c r="E4">
        <f t="shared" si="1"/>
        <v>7.6</v>
      </c>
      <c r="F4">
        <f t="shared" si="1"/>
        <v>7.1999999999999993</v>
      </c>
      <c r="G4">
        <f t="shared" si="1"/>
        <v>6.8</v>
      </c>
      <c r="H4">
        <f t="shared" si="1"/>
        <v>6.3999999999999995</v>
      </c>
      <c r="I4">
        <f t="shared" si="1"/>
        <v>6.3</v>
      </c>
      <c r="Y4">
        <v>9</v>
      </c>
    </row>
    <row r="5" spans="1:25">
      <c r="A5">
        <f t="shared" ref="A5:I12" si="2">A35+0.1</f>
        <v>9.7999999999999989</v>
      </c>
      <c r="B5">
        <f t="shared" si="2"/>
        <v>9.1999999999999993</v>
      </c>
      <c r="C5">
        <f t="shared" si="2"/>
        <v>8.6999999999999993</v>
      </c>
      <c r="D5">
        <f t="shared" si="2"/>
        <v>8.2999999999999989</v>
      </c>
      <c r="E5">
        <f t="shared" si="2"/>
        <v>8</v>
      </c>
      <c r="F5">
        <f t="shared" si="2"/>
        <v>7.6</v>
      </c>
      <c r="G5">
        <f t="shared" si="2"/>
        <v>7.1999999999999993</v>
      </c>
      <c r="H5">
        <f t="shared" si="2"/>
        <v>6.6999999999999993</v>
      </c>
      <c r="I5">
        <f t="shared" si="2"/>
        <v>6.5</v>
      </c>
      <c r="Y5">
        <v>8</v>
      </c>
    </row>
    <row r="6" spans="1:25">
      <c r="A6">
        <f t="shared" si="2"/>
        <v>10.299999999999999</v>
      </c>
      <c r="B6">
        <f t="shared" si="2"/>
        <v>9.6</v>
      </c>
      <c r="C6">
        <f t="shared" si="2"/>
        <v>9.1</v>
      </c>
      <c r="D6">
        <f t="shared" si="2"/>
        <v>8.6999999999999993</v>
      </c>
      <c r="E6">
        <f t="shared" si="2"/>
        <v>8.2999999999999989</v>
      </c>
      <c r="F6">
        <f t="shared" si="2"/>
        <v>8</v>
      </c>
      <c r="G6">
        <f t="shared" si="2"/>
        <v>7.6</v>
      </c>
      <c r="H6">
        <f t="shared" si="2"/>
        <v>7</v>
      </c>
      <c r="I6">
        <f t="shared" si="2"/>
        <v>6.8</v>
      </c>
      <c r="Y6">
        <v>7</v>
      </c>
    </row>
    <row r="7" spans="1:25">
      <c r="A7">
        <f t="shared" si="2"/>
        <v>10.799999999999999</v>
      </c>
      <c r="B7">
        <f t="shared" si="2"/>
        <v>10</v>
      </c>
      <c r="C7">
        <f t="shared" si="2"/>
        <v>9.5</v>
      </c>
      <c r="D7">
        <f t="shared" si="2"/>
        <v>9.1</v>
      </c>
      <c r="E7">
        <f t="shared" si="2"/>
        <v>8.6999999999999993</v>
      </c>
      <c r="F7">
        <f t="shared" si="2"/>
        <v>8.4</v>
      </c>
      <c r="G7">
        <f t="shared" si="2"/>
        <v>7.8999999999999995</v>
      </c>
      <c r="H7">
        <f t="shared" si="2"/>
        <v>7.3999999999999995</v>
      </c>
      <c r="I7">
        <f t="shared" si="2"/>
        <v>7.1</v>
      </c>
      <c r="Y7">
        <v>6</v>
      </c>
    </row>
    <row r="8" spans="1:25">
      <c r="A8">
        <f t="shared" si="2"/>
        <v>11.299999999999999</v>
      </c>
      <c r="B8">
        <f t="shared" si="2"/>
        <v>10.4</v>
      </c>
      <c r="C8">
        <f t="shared" si="2"/>
        <v>9.9</v>
      </c>
      <c r="D8">
        <f t="shared" si="2"/>
        <v>9.5</v>
      </c>
      <c r="E8">
        <f t="shared" si="2"/>
        <v>9.1</v>
      </c>
      <c r="F8">
        <f t="shared" si="2"/>
        <v>8.6999999999999993</v>
      </c>
      <c r="G8">
        <f t="shared" si="2"/>
        <v>8.2999999999999989</v>
      </c>
      <c r="H8">
        <f t="shared" si="2"/>
        <v>7.6999999999999993</v>
      </c>
      <c r="I8">
        <f t="shared" si="2"/>
        <v>7.3999999999999995</v>
      </c>
      <c r="Y8">
        <v>5</v>
      </c>
    </row>
    <row r="9" spans="1:25">
      <c r="A9">
        <f t="shared" si="2"/>
        <v>11.799999999999999</v>
      </c>
      <c r="B9">
        <f t="shared" si="2"/>
        <v>10.9</v>
      </c>
      <c r="C9">
        <f t="shared" si="2"/>
        <v>10.299999999999999</v>
      </c>
      <c r="D9">
        <f t="shared" si="2"/>
        <v>9.9</v>
      </c>
      <c r="E9">
        <f t="shared" si="2"/>
        <v>9.5</v>
      </c>
      <c r="F9">
        <f t="shared" si="2"/>
        <v>9.1999999999999993</v>
      </c>
      <c r="G9">
        <f t="shared" si="2"/>
        <v>8.6999999999999993</v>
      </c>
      <c r="H9">
        <f t="shared" si="2"/>
        <v>8.1</v>
      </c>
      <c r="I9">
        <f t="shared" si="2"/>
        <v>7.6999999999999993</v>
      </c>
      <c r="Y9">
        <v>4</v>
      </c>
    </row>
    <row r="10" spans="1:25">
      <c r="A10">
        <f t="shared" si="2"/>
        <v>12.299999999999999</v>
      </c>
      <c r="B10">
        <f t="shared" si="2"/>
        <v>11.299999999999999</v>
      </c>
      <c r="C10">
        <f t="shared" si="2"/>
        <v>10.7</v>
      </c>
      <c r="D10">
        <f t="shared" si="2"/>
        <v>10.299999999999999</v>
      </c>
      <c r="E10">
        <f t="shared" si="2"/>
        <v>9.9</v>
      </c>
      <c r="F10">
        <f t="shared" si="2"/>
        <v>9.5</v>
      </c>
      <c r="G10">
        <f t="shared" si="2"/>
        <v>9.1</v>
      </c>
      <c r="H10">
        <f t="shared" si="2"/>
        <v>8.4</v>
      </c>
      <c r="I10">
        <f t="shared" si="2"/>
        <v>8</v>
      </c>
      <c r="Y10">
        <v>3</v>
      </c>
    </row>
    <row r="11" spans="1:25">
      <c r="A11">
        <f t="shared" si="2"/>
        <v>12.799999999999999</v>
      </c>
      <c r="B11">
        <f t="shared" si="2"/>
        <v>11.799999999999999</v>
      </c>
      <c r="C11">
        <f t="shared" si="2"/>
        <v>11.1</v>
      </c>
      <c r="D11">
        <f t="shared" si="2"/>
        <v>10.7</v>
      </c>
      <c r="E11">
        <f t="shared" si="2"/>
        <v>10.199999999999999</v>
      </c>
      <c r="F11">
        <f t="shared" si="2"/>
        <v>9.9</v>
      </c>
      <c r="G11">
        <f t="shared" si="2"/>
        <v>9.4</v>
      </c>
      <c r="H11">
        <f t="shared" si="2"/>
        <v>8.6999999999999993</v>
      </c>
      <c r="I11">
        <f t="shared" si="2"/>
        <v>8.1999999999999993</v>
      </c>
      <c r="Y11">
        <v>2</v>
      </c>
    </row>
    <row r="12" spans="1:25">
      <c r="A12">
        <f t="shared" si="2"/>
        <v>13.2</v>
      </c>
      <c r="B12">
        <f t="shared" si="2"/>
        <v>12.2</v>
      </c>
      <c r="C12">
        <f t="shared" si="2"/>
        <v>11.5</v>
      </c>
      <c r="D12">
        <f t="shared" si="2"/>
        <v>11.1</v>
      </c>
      <c r="E12">
        <f t="shared" si="2"/>
        <v>10.6</v>
      </c>
      <c r="F12">
        <f t="shared" si="2"/>
        <v>10.299999999999999</v>
      </c>
      <c r="G12">
        <f t="shared" si="2"/>
        <v>9.7999999999999989</v>
      </c>
      <c r="H12">
        <f t="shared" si="2"/>
        <v>9</v>
      </c>
      <c r="I12">
        <f t="shared" si="2"/>
        <v>8.5</v>
      </c>
      <c r="Y12">
        <v>1</v>
      </c>
    </row>
    <row r="14" spans="1:25">
      <c r="A14" t="s">
        <v>5</v>
      </c>
    </row>
    <row r="15" spans="1:25">
      <c r="A15" t="s">
        <v>219</v>
      </c>
      <c r="B15" t="s">
        <v>220</v>
      </c>
      <c r="C15" t="s">
        <v>221</v>
      </c>
      <c r="D15" t="s">
        <v>222</v>
      </c>
      <c r="E15" t="s">
        <v>223</v>
      </c>
      <c r="F15" t="s">
        <v>224</v>
      </c>
      <c r="G15" t="s">
        <v>225</v>
      </c>
      <c r="H15" t="s">
        <v>226</v>
      </c>
      <c r="I15" t="s">
        <v>227</v>
      </c>
      <c r="J15">
        <v>15</v>
      </c>
      <c r="K15">
        <v>16</v>
      </c>
      <c r="L15">
        <v>17</v>
      </c>
      <c r="M15">
        <v>18</v>
      </c>
      <c r="N15">
        <v>19</v>
      </c>
      <c r="O15">
        <v>20</v>
      </c>
      <c r="P15">
        <v>25</v>
      </c>
      <c r="Q15">
        <v>30</v>
      </c>
      <c r="R15">
        <v>35</v>
      </c>
      <c r="S15">
        <v>40</v>
      </c>
      <c r="T15">
        <v>45</v>
      </c>
      <c r="U15">
        <v>50</v>
      </c>
      <c r="V15">
        <v>55</v>
      </c>
      <c r="W15">
        <v>60</v>
      </c>
      <c r="X15">
        <v>65</v>
      </c>
      <c r="Y15" t="s">
        <v>3</v>
      </c>
    </row>
    <row r="16" spans="1:25">
      <c r="A16">
        <f>ROUND(A46,1)</f>
        <v>0</v>
      </c>
      <c r="B16">
        <f t="shared" ref="B16:H16" si="3">ROUND(B46,1)</f>
        <v>0</v>
      </c>
      <c r="C16">
        <f t="shared" si="3"/>
        <v>0</v>
      </c>
      <c r="D16">
        <f t="shared" si="3"/>
        <v>0</v>
      </c>
      <c r="E16">
        <f t="shared" si="3"/>
        <v>0</v>
      </c>
      <c r="F16">
        <f t="shared" si="3"/>
        <v>0</v>
      </c>
      <c r="G16">
        <f t="shared" si="3"/>
        <v>0</v>
      </c>
      <c r="H16">
        <f t="shared" si="3"/>
        <v>0</v>
      </c>
      <c r="I16">
        <f>ROUND(I46,1)</f>
        <v>0</v>
      </c>
      <c r="Y16">
        <v>10</v>
      </c>
    </row>
    <row r="17" spans="1:25">
      <c r="A17">
        <f>A47+0.1</f>
        <v>9.6</v>
      </c>
      <c r="B17">
        <f t="shared" ref="B17:I17" si="4">B47+0.1</f>
        <v>9.1</v>
      </c>
      <c r="C17">
        <f t="shared" si="4"/>
        <v>8.6999999999999993</v>
      </c>
      <c r="D17">
        <f t="shared" si="4"/>
        <v>8.2999999999999989</v>
      </c>
      <c r="E17">
        <f t="shared" si="4"/>
        <v>8</v>
      </c>
      <c r="F17">
        <f t="shared" si="4"/>
        <v>7.6999999999999993</v>
      </c>
      <c r="G17">
        <f t="shared" si="4"/>
        <v>7.3999999999999995</v>
      </c>
      <c r="H17">
        <f t="shared" si="4"/>
        <v>7.1999999999999993</v>
      </c>
      <c r="I17">
        <f t="shared" si="4"/>
        <v>7.1</v>
      </c>
      <c r="Y17">
        <v>9</v>
      </c>
    </row>
    <row r="18" spans="1:25">
      <c r="A18">
        <f t="shared" ref="A18:I25" si="5">A48+0.1</f>
        <v>10.1</v>
      </c>
      <c r="B18">
        <f t="shared" si="5"/>
        <v>9.5</v>
      </c>
      <c r="C18">
        <f t="shared" si="5"/>
        <v>9.1</v>
      </c>
      <c r="D18">
        <f t="shared" si="5"/>
        <v>8.6</v>
      </c>
      <c r="E18">
        <f t="shared" si="5"/>
        <v>8.2999999999999989</v>
      </c>
      <c r="F18">
        <f t="shared" si="5"/>
        <v>8</v>
      </c>
      <c r="G18">
        <f t="shared" si="5"/>
        <v>7.6999999999999993</v>
      </c>
      <c r="H18">
        <f t="shared" si="5"/>
        <v>7.5</v>
      </c>
      <c r="I18">
        <f t="shared" si="5"/>
        <v>7.3999999999999995</v>
      </c>
      <c r="Y18">
        <v>8</v>
      </c>
    </row>
    <row r="19" spans="1:25">
      <c r="A19">
        <f t="shared" si="5"/>
        <v>10.6</v>
      </c>
      <c r="B19">
        <f t="shared" si="5"/>
        <v>9.9</v>
      </c>
      <c r="C19">
        <f t="shared" si="5"/>
        <v>9.5</v>
      </c>
      <c r="D19">
        <f t="shared" si="5"/>
        <v>9</v>
      </c>
      <c r="E19">
        <f t="shared" si="5"/>
        <v>8.6999999999999993</v>
      </c>
      <c r="F19">
        <f t="shared" si="5"/>
        <v>8.4</v>
      </c>
      <c r="G19">
        <f t="shared" si="5"/>
        <v>8.1</v>
      </c>
      <c r="H19">
        <f t="shared" si="5"/>
        <v>7.8</v>
      </c>
      <c r="I19">
        <f t="shared" si="5"/>
        <v>7.6999999999999993</v>
      </c>
      <c r="Y19">
        <v>7</v>
      </c>
    </row>
    <row r="20" spans="1:25">
      <c r="A20">
        <f t="shared" si="5"/>
        <v>11.1</v>
      </c>
      <c r="B20">
        <f t="shared" si="5"/>
        <v>10.4</v>
      </c>
      <c r="C20">
        <f t="shared" si="5"/>
        <v>9.9</v>
      </c>
      <c r="D20">
        <f t="shared" si="5"/>
        <v>9.4</v>
      </c>
      <c r="E20">
        <f t="shared" si="5"/>
        <v>9</v>
      </c>
      <c r="F20">
        <f t="shared" si="5"/>
        <v>8.6999999999999993</v>
      </c>
      <c r="G20">
        <f t="shared" si="5"/>
        <v>8.4</v>
      </c>
      <c r="H20">
        <f t="shared" si="5"/>
        <v>8.1999999999999993</v>
      </c>
      <c r="I20">
        <f t="shared" si="5"/>
        <v>8.1</v>
      </c>
      <c r="Y20">
        <v>6</v>
      </c>
    </row>
    <row r="21" spans="1:25">
      <c r="A21">
        <f t="shared" si="5"/>
        <v>11.6</v>
      </c>
      <c r="B21">
        <f t="shared" si="5"/>
        <v>10.799999999999999</v>
      </c>
      <c r="C21">
        <f t="shared" si="5"/>
        <v>10.299999999999999</v>
      </c>
      <c r="D21">
        <f t="shared" si="5"/>
        <v>9.7999999999999989</v>
      </c>
      <c r="E21">
        <f t="shared" si="5"/>
        <v>9.4</v>
      </c>
      <c r="F21">
        <f t="shared" si="5"/>
        <v>9</v>
      </c>
      <c r="G21">
        <f t="shared" si="5"/>
        <v>8.7999999999999989</v>
      </c>
      <c r="H21">
        <f t="shared" si="5"/>
        <v>8.5</v>
      </c>
      <c r="I21">
        <f t="shared" si="5"/>
        <v>8.4</v>
      </c>
      <c r="Y21">
        <v>5</v>
      </c>
    </row>
    <row r="22" spans="1:25">
      <c r="A22">
        <f t="shared" si="5"/>
        <v>12.2</v>
      </c>
      <c r="B22">
        <f t="shared" si="5"/>
        <v>11.2</v>
      </c>
      <c r="C22">
        <f t="shared" si="5"/>
        <v>10.7</v>
      </c>
      <c r="D22">
        <f t="shared" si="5"/>
        <v>10.199999999999999</v>
      </c>
      <c r="E22">
        <f t="shared" si="5"/>
        <v>9.7999999999999989</v>
      </c>
      <c r="F22">
        <f t="shared" si="5"/>
        <v>9.4</v>
      </c>
      <c r="G22">
        <f t="shared" si="5"/>
        <v>9.1999999999999993</v>
      </c>
      <c r="H22">
        <f t="shared" si="5"/>
        <v>8.9</v>
      </c>
      <c r="I22">
        <f t="shared" si="5"/>
        <v>8.7999999999999989</v>
      </c>
      <c r="Y22">
        <v>4</v>
      </c>
    </row>
    <row r="23" spans="1:25">
      <c r="A23">
        <f t="shared" si="5"/>
        <v>12.7</v>
      </c>
      <c r="B23">
        <f t="shared" si="5"/>
        <v>11.7</v>
      </c>
      <c r="C23">
        <f t="shared" si="5"/>
        <v>11.1</v>
      </c>
      <c r="D23">
        <f t="shared" si="5"/>
        <v>10.6</v>
      </c>
      <c r="E23">
        <f t="shared" si="5"/>
        <v>10.199999999999999</v>
      </c>
      <c r="F23">
        <f t="shared" si="5"/>
        <v>9.7999999999999989</v>
      </c>
      <c r="G23">
        <f t="shared" si="5"/>
        <v>9.5</v>
      </c>
      <c r="H23">
        <f t="shared" si="5"/>
        <v>9.1999999999999993</v>
      </c>
      <c r="I23">
        <f t="shared" si="5"/>
        <v>9.1999999999999993</v>
      </c>
      <c r="Y23">
        <v>3</v>
      </c>
    </row>
    <row r="24" spans="1:25">
      <c r="A24">
        <f t="shared" si="5"/>
        <v>13.2</v>
      </c>
      <c r="B24">
        <f t="shared" si="5"/>
        <v>12.1</v>
      </c>
      <c r="C24">
        <f t="shared" si="5"/>
        <v>11.5</v>
      </c>
      <c r="D24">
        <f t="shared" si="5"/>
        <v>10.9</v>
      </c>
      <c r="E24">
        <f t="shared" si="5"/>
        <v>10.5</v>
      </c>
      <c r="F24">
        <f t="shared" si="5"/>
        <v>10.1</v>
      </c>
      <c r="G24">
        <f t="shared" si="5"/>
        <v>9.9</v>
      </c>
      <c r="H24">
        <f t="shared" si="5"/>
        <v>9.6</v>
      </c>
      <c r="I24">
        <f t="shared" si="5"/>
        <v>9.5</v>
      </c>
      <c r="Y24">
        <v>2</v>
      </c>
    </row>
    <row r="25" spans="1:25">
      <c r="A25">
        <f t="shared" si="5"/>
        <v>13.7</v>
      </c>
      <c r="B25">
        <f t="shared" si="5"/>
        <v>12.5</v>
      </c>
      <c r="C25">
        <f t="shared" si="5"/>
        <v>11.9</v>
      </c>
      <c r="D25">
        <f t="shared" si="5"/>
        <v>11.299999999999999</v>
      </c>
      <c r="E25">
        <f t="shared" si="5"/>
        <v>10.9</v>
      </c>
      <c r="F25">
        <f t="shared" si="5"/>
        <v>10.4</v>
      </c>
      <c r="G25">
        <f t="shared" si="5"/>
        <v>10.199999999999999</v>
      </c>
      <c r="H25">
        <f t="shared" si="5"/>
        <v>9.9</v>
      </c>
      <c r="I25">
        <f t="shared" si="5"/>
        <v>9.9</v>
      </c>
      <c r="Y25">
        <v>1</v>
      </c>
    </row>
    <row r="30" spans="1:25">
      <c r="A30" t="s">
        <v>326</v>
      </c>
    </row>
    <row r="31" spans="1:25">
      <c r="A31" t="s">
        <v>4</v>
      </c>
    </row>
    <row r="32" spans="1:25">
      <c r="A32" t="s">
        <v>131</v>
      </c>
      <c r="B32" t="s">
        <v>132</v>
      </c>
      <c r="C32" t="s">
        <v>133</v>
      </c>
      <c r="D32" t="s">
        <v>134</v>
      </c>
      <c r="E32" t="s">
        <v>135</v>
      </c>
      <c r="F32" t="s">
        <v>136</v>
      </c>
      <c r="G32" t="s">
        <v>137</v>
      </c>
      <c r="H32" t="s">
        <v>138</v>
      </c>
      <c r="I32" t="s">
        <v>139</v>
      </c>
      <c r="J32">
        <v>15</v>
      </c>
      <c r="K32">
        <v>16</v>
      </c>
      <c r="L32">
        <v>17</v>
      </c>
      <c r="M32">
        <v>18</v>
      </c>
      <c r="N32">
        <v>19</v>
      </c>
      <c r="O32">
        <v>20</v>
      </c>
      <c r="P32">
        <v>25</v>
      </c>
      <c r="Q32">
        <v>30</v>
      </c>
      <c r="R32">
        <v>35</v>
      </c>
      <c r="S32">
        <v>40</v>
      </c>
      <c r="T32">
        <v>45</v>
      </c>
      <c r="U32">
        <v>50</v>
      </c>
      <c r="V32">
        <v>55</v>
      </c>
      <c r="W32">
        <v>60</v>
      </c>
      <c r="X32">
        <v>65</v>
      </c>
      <c r="Y32" t="s">
        <v>3</v>
      </c>
    </row>
    <row r="33" spans="1: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Y33">
        <v>10</v>
      </c>
    </row>
    <row r="34" spans="1:25">
      <c r="A34">
        <f>ROUND(A62,1)</f>
        <v>9.1999999999999993</v>
      </c>
      <c r="B34">
        <f t="shared" ref="B34:I34" si="6">ROUND(B62,1)</f>
        <v>8.6</v>
      </c>
      <c r="C34">
        <f t="shared" si="6"/>
        <v>8.1999999999999993</v>
      </c>
      <c r="D34">
        <f t="shared" si="6"/>
        <v>7.8</v>
      </c>
      <c r="E34">
        <f t="shared" si="6"/>
        <v>7.5</v>
      </c>
      <c r="F34">
        <f t="shared" si="6"/>
        <v>7.1</v>
      </c>
      <c r="G34">
        <f t="shared" si="6"/>
        <v>6.7</v>
      </c>
      <c r="H34">
        <f t="shared" si="6"/>
        <v>6.3</v>
      </c>
      <c r="I34">
        <f t="shared" si="6"/>
        <v>6.2</v>
      </c>
      <c r="Y34">
        <v>9</v>
      </c>
    </row>
    <row r="35" spans="1:25">
      <c r="A35">
        <f t="shared" ref="A35:I42" si="7">ROUND(A63,1)</f>
        <v>9.6999999999999993</v>
      </c>
      <c r="B35">
        <f t="shared" si="7"/>
        <v>9.1</v>
      </c>
      <c r="C35">
        <f t="shared" si="7"/>
        <v>8.6</v>
      </c>
      <c r="D35">
        <f t="shared" si="7"/>
        <v>8.1999999999999993</v>
      </c>
      <c r="E35">
        <f t="shared" si="7"/>
        <v>7.9</v>
      </c>
      <c r="F35">
        <f t="shared" si="7"/>
        <v>7.5</v>
      </c>
      <c r="G35">
        <f t="shared" si="7"/>
        <v>7.1</v>
      </c>
      <c r="H35">
        <f t="shared" si="7"/>
        <v>6.6</v>
      </c>
      <c r="I35">
        <f t="shared" si="7"/>
        <v>6.4</v>
      </c>
      <c r="Y35">
        <v>8</v>
      </c>
    </row>
    <row r="36" spans="1:25">
      <c r="A36">
        <f t="shared" si="7"/>
        <v>10.199999999999999</v>
      </c>
      <c r="B36">
        <f t="shared" si="7"/>
        <v>9.5</v>
      </c>
      <c r="C36">
        <f t="shared" si="7"/>
        <v>9</v>
      </c>
      <c r="D36">
        <f t="shared" si="7"/>
        <v>8.6</v>
      </c>
      <c r="E36">
        <f t="shared" si="7"/>
        <v>8.1999999999999993</v>
      </c>
      <c r="F36">
        <f t="shared" si="7"/>
        <v>7.9</v>
      </c>
      <c r="G36">
        <f t="shared" si="7"/>
        <v>7.5</v>
      </c>
      <c r="H36">
        <f t="shared" si="7"/>
        <v>6.9</v>
      </c>
      <c r="I36">
        <f t="shared" si="7"/>
        <v>6.7</v>
      </c>
      <c r="Y36">
        <v>7</v>
      </c>
    </row>
    <row r="37" spans="1:25">
      <c r="A37">
        <f t="shared" si="7"/>
        <v>10.7</v>
      </c>
      <c r="B37">
        <f t="shared" si="7"/>
        <v>9.9</v>
      </c>
      <c r="C37">
        <f t="shared" si="7"/>
        <v>9.4</v>
      </c>
      <c r="D37">
        <f t="shared" si="7"/>
        <v>9</v>
      </c>
      <c r="E37">
        <f t="shared" si="7"/>
        <v>8.6</v>
      </c>
      <c r="F37">
        <f t="shared" si="7"/>
        <v>8.3000000000000007</v>
      </c>
      <c r="G37">
        <f t="shared" si="7"/>
        <v>7.8</v>
      </c>
      <c r="H37">
        <f t="shared" si="7"/>
        <v>7.3</v>
      </c>
      <c r="I37">
        <f t="shared" si="7"/>
        <v>7</v>
      </c>
      <c r="Y37">
        <v>6</v>
      </c>
    </row>
    <row r="38" spans="1:25">
      <c r="A38">
        <f t="shared" si="7"/>
        <v>11.2</v>
      </c>
      <c r="B38">
        <f t="shared" si="7"/>
        <v>10.3</v>
      </c>
      <c r="C38">
        <f t="shared" si="7"/>
        <v>9.8000000000000007</v>
      </c>
      <c r="D38">
        <f t="shared" si="7"/>
        <v>9.4</v>
      </c>
      <c r="E38">
        <f t="shared" si="7"/>
        <v>9</v>
      </c>
      <c r="F38">
        <f t="shared" si="7"/>
        <v>8.6</v>
      </c>
      <c r="G38">
        <f t="shared" si="7"/>
        <v>8.1999999999999993</v>
      </c>
      <c r="H38">
        <f t="shared" si="7"/>
        <v>7.6</v>
      </c>
      <c r="I38">
        <f t="shared" si="7"/>
        <v>7.3</v>
      </c>
      <c r="Y38">
        <v>5</v>
      </c>
    </row>
    <row r="39" spans="1:25">
      <c r="A39">
        <f t="shared" si="7"/>
        <v>11.7</v>
      </c>
      <c r="B39">
        <f t="shared" si="7"/>
        <v>10.8</v>
      </c>
      <c r="C39">
        <f t="shared" si="7"/>
        <v>10.199999999999999</v>
      </c>
      <c r="D39">
        <f t="shared" si="7"/>
        <v>9.8000000000000007</v>
      </c>
      <c r="E39">
        <f t="shared" si="7"/>
        <v>9.4</v>
      </c>
      <c r="F39">
        <f t="shared" si="7"/>
        <v>9.1</v>
      </c>
      <c r="G39">
        <f t="shared" si="7"/>
        <v>8.6</v>
      </c>
      <c r="H39">
        <f t="shared" si="7"/>
        <v>8</v>
      </c>
      <c r="I39">
        <f t="shared" si="7"/>
        <v>7.6</v>
      </c>
      <c r="Y39">
        <v>4</v>
      </c>
    </row>
    <row r="40" spans="1:25">
      <c r="A40">
        <f t="shared" si="7"/>
        <v>12.2</v>
      </c>
      <c r="B40">
        <f t="shared" si="7"/>
        <v>11.2</v>
      </c>
      <c r="C40">
        <f t="shared" si="7"/>
        <v>10.6</v>
      </c>
      <c r="D40">
        <f t="shared" si="7"/>
        <v>10.199999999999999</v>
      </c>
      <c r="E40">
        <f t="shared" si="7"/>
        <v>9.8000000000000007</v>
      </c>
      <c r="F40">
        <f t="shared" si="7"/>
        <v>9.4</v>
      </c>
      <c r="G40">
        <f t="shared" si="7"/>
        <v>9</v>
      </c>
      <c r="H40">
        <f t="shared" si="7"/>
        <v>8.3000000000000007</v>
      </c>
      <c r="I40">
        <f t="shared" si="7"/>
        <v>7.9</v>
      </c>
      <c r="Y40">
        <v>3</v>
      </c>
    </row>
    <row r="41" spans="1:25">
      <c r="A41">
        <f t="shared" si="7"/>
        <v>12.7</v>
      </c>
      <c r="B41">
        <f t="shared" si="7"/>
        <v>11.7</v>
      </c>
      <c r="C41">
        <f t="shared" si="7"/>
        <v>11</v>
      </c>
      <c r="D41">
        <f t="shared" si="7"/>
        <v>10.6</v>
      </c>
      <c r="E41">
        <f t="shared" si="7"/>
        <v>10.1</v>
      </c>
      <c r="F41">
        <f t="shared" si="7"/>
        <v>9.8000000000000007</v>
      </c>
      <c r="G41">
        <f t="shared" si="7"/>
        <v>9.3000000000000007</v>
      </c>
      <c r="H41">
        <f t="shared" si="7"/>
        <v>8.6</v>
      </c>
      <c r="I41">
        <f t="shared" si="7"/>
        <v>8.1</v>
      </c>
      <c r="Y41">
        <v>2</v>
      </c>
    </row>
    <row r="42" spans="1:25">
      <c r="A42">
        <f t="shared" si="7"/>
        <v>13.1</v>
      </c>
      <c r="B42">
        <f t="shared" si="7"/>
        <v>12.1</v>
      </c>
      <c r="C42">
        <f t="shared" si="7"/>
        <v>11.4</v>
      </c>
      <c r="D42">
        <f t="shared" si="7"/>
        <v>11</v>
      </c>
      <c r="E42">
        <f t="shared" si="7"/>
        <v>10.5</v>
      </c>
      <c r="F42">
        <f t="shared" si="7"/>
        <v>10.199999999999999</v>
      </c>
      <c r="G42">
        <f t="shared" si="7"/>
        <v>9.6999999999999993</v>
      </c>
      <c r="H42">
        <f t="shared" si="7"/>
        <v>8.9</v>
      </c>
      <c r="I42">
        <f t="shared" si="7"/>
        <v>8.4</v>
      </c>
      <c r="Y42">
        <v>1</v>
      </c>
    </row>
    <row r="44" spans="1:25">
      <c r="A44" t="s">
        <v>5</v>
      </c>
    </row>
    <row r="45" spans="1:25">
      <c r="A45" t="s">
        <v>131</v>
      </c>
      <c r="B45" t="s">
        <v>132</v>
      </c>
      <c r="C45" t="s">
        <v>133</v>
      </c>
      <c r="D45" t="s">
        <v>134</v>
      </c>
      <c r="E45" t="s">
        <v>135</v>
      </c>
      <c r="F45" t="s">
        <v>136</v>
      </c>
      <c r="G45" t="s">
        <v>137</v>
      </c>
      <c r="H45" t="s">
        <v>138</v>
      </c>
      <c r="I45" t="s">
        <v>139</v>
      </c>
      <c r="J45">
        <v>15</v>
      </c>
      <c r="K45">
        <v>16</v>
      </c>
      <c r="L45">
        <v>17</v>
      </c>
      <c r="M45">
        <v>18</v>
      </c>
      <c r="N45">
        <v>19</v>
      </c>
      <c r="O45">
        <v>20</v>
      </c>
      <c r="P45">
        <v>25</v>
      </c>
      <c r="Q45">
        <v>30</v>
      </c>
      <c r="R45">
        <v>35</v>
      </c>
      <c r="S45">
        <v>40</v>
      </c>
      <c r="T45">
        <v>45</v>
      </c>
      <c r="U45">
        <v>50</v>
      </c>
      <c r="V45">
        <v>55</v>
      </c>
      <c r="W45">
        <v>60</v>
      </c>
      <c r="X45">
        <v>65</v>
      </c>
      <c r="Y45" t="s">
        <v>3</v>
      </c>
    </row>
    <row r="46" spans="1:25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Y46">
        <v>10</v>
      </c>
    </row>
    <row r="47" spans="1:25">
      <c r="A47">
        <f>ROUND(A75,1)</f>
        <v>9.5</v>
      </c>
      <c r="B47">
        <f t="shared" ref="B47:I47" si="8">ROUND(B75,1)</f>
        <v>9</v>
      </c>
      <c r="C47">
        <f t="shared" si="8"/>
        <v>8.6</v>
      </c>
      <c r="D47">
        <f t="shared" si="8"/>
        <v>8.1999999999999993</v>
      </c>
      <c r="E47">
        <f t="shared" si="8"/>
        <v>7.9</v>
      </c>
      <c r="F47">
        <f t="shared" si="8"/>
        <v>7.6</v>
      </c>
      <c r="G47">
        <f t="shared" si="8"/>
        <v>7.3</v>
      </c>
      <c r="H47">
        <f t="shared" si="8"/>
        <v>7.1</v>
      </c>
      <c r="I47">
        <f t="shared" si="8"/>
        <v>7</v>
      </c>
      <c r="Y47">
        <v>9</v>
      </c>
    </row>
    <row r="48" spans="1:25">
      <c r="A48">
        <f>ROUND(A76,1)</f>
        <v>10</v>
      </c>
      <c r="B48">
        <f t="shared" ref="B48:I48" si="9">ROUND(B76,1)</f>
        <v>9.4</v>
      </c>
      <c r="C48">
        <f t="shared" si="9"/>
        <v>9</v>
      </c>
      <c r="D48">
        <f t="shared" si="9"/>
        <v>8.5</v>
      </c>
      <c r="E48">
        <f t="shared" si="9"/>
        <v>8.1999999999999993</v>
      </c>
      <c r="F48">
        <f t="shared" si="9"/>
        <v>7.9</v>
      </c>
      <c r="G48">
        <f t="shared" si="9"/>
        <v>7.6</v>
      </c>
      <c r="H48">
        <f t="shared" si="9"/>
        <v>7.4</v>
      </c>
      <c r="I48">
        <f t="shared" si="9"/>
        <v>7.3</v>
      </c>
      <c r="Y48">
        <v>8</v>
      </c>
    </row>
    <row r="49" spans="1:25">
      <c r="A49">
        <f>ROUND(A77,1)</f>
        <v>10.5</v>
      </c>
      <c r="B49">
        <f t="shared" ref="B49:I49" si="10">ROUND(B77,1)</f>
        <v>9.8000000000000007</v>
      </c>
      <c r="C49">
        <f t="shared" si="10"/>
        <v>9.4</v>
      </c>
      <c r="D49">
        <f t="shared" si="10"/>
        <v>8.9</v>
      </c>
      <c r="E49">
        <f t="shared" si="10"/>
        <v>8.6</v>
      </c>
      <c r="F49">
        <f t="shared" si="10"/>
        <v>8.3000000000000007</v>
      </c>
      <c r="G49">
        <f t="shared" si="10"/>
        <v>8</v>
      </c>
      <c r="H49">
        <f t="shared" si="10"/>
        <v>7.7</v>
      </c>
      <c r="I49">
        <f t="shared" si="10"/>
        <v>7.6</v>
      </c>
      <c r="Y49">
        <v>7</v>
      </c>
    </row>
    <row r="50" spans="1:25">
      <c r="A50">
        <f>ROUND(A78,1)</f>
        <v>11</v>
      </c>
      <c r="B50">
        <f t="shared" ref="B50:I50" si="11">ROUND(B78,1)</f>
        <v>10.3</v>
      </c>
      <c r="C50">
        <f t="shared" si="11"/>
        <v>9.8000000000000007</v>
      </c>
      <c r="D50">
        <f t="shared" si="11"/>
        <v>9.3000000000000007</v>
      </c>
      <c r="E50">
        <f t="shared" si="11"/>
        <v>8.9</v>
      </c>
      <c r="F50">
        <f t="shared" si="11"/>
        <v>8.6</v>
      </c>
      <c r="G50">
        <f t="shared" si="11"/>
        <v>8.3000000000000007</v>
      </c>
      <c r="H50">
        <f t="shared" si="11"/>
        <v>8.1</v>
      </c>
      <c r="I50">
        <f t="shared" si="11"/>
        <v>8</v>
      </c>
      <c r="Y50">
        <v>6</v>
      </c>
    </row>
    <row r="51" spans="1:25">
      <c r="A51">
        <f t="shared" ref="A51:I55" si="12">ROUND(A79,1)</f>
        <v>11.5</v>
      </c>
      <c r="B51">
        <f t="shared" si="12"/>
        <v>10.7</v>
      </c>
      <c r="C51">
        <f t="shared" si="12"/>
        <v>10.199999999999999</v>
      </c>
      <c r="D51">
        <f t="shared" si="12"/>
        <v>9.6999999999999993</v>
      </c>
      <c r="E51">
        <f t="shared" si="12"/>
        <v>9.3000000000000007</v>
      </c>
      <c r="F51">
        <f t="shared" si="12"/>
        <v>8.9</v>
      </c>
      <c r="G51">
        <f t="shared" si="12"/>
        <v>8.6999999999999993</v>
      </c>
      <c r="H51">
        <f t="shared" si="12"/>
        <v>8.4</v>
      </c>
      <c r="I51">
        <f t="shared" si="12"/>
        <v>8.3000000000000007</v>
      </c>
      <c r="Y51">
        <v>5</v>
      </c>
    </row>
    <row r="52" spans="1:25">
      <c r="A52">
        <f t="shared" si="12"/>
        <v>12.1</v>
      </c>
      <c r="B52">
        <f t="shared" si="12"/>
        <v>11.1</v>
      </c>
      <c r="C52">
        <f t="shared" si="12"/>
        <v>10.6</v>
      </c>
      <c r="D52">
        <f t="shared" si="12"/>
        <v>10.1</v>
      </c>
      <c r="E52">
        <f t="shared" si="12"/>
        <v>9.6999999999999993</v>
      </c>
      <c r="F52">
        <f t="shared" si="12"/>
        <v>9.3000000000000007</v>
      </c>
      <c r="G52">
        <f t="shared" si="12"/>
        <v>9.1</v>
      </c>
      <c r="H52">
        <f t="shared" si="12"/>
        <v>8.8000000000000007</v>
      </c>
      <c r="I52">
        <f t="shared" si="12"/>
        <v>8.6999999999999993</v>
      </c>
      <c r="Y52">
        <v>4</v>
      </c>
    </row>
    <row r="53" spans="1:25">
      <c r="A53">
        <f t="shared" si="12"/>
        <v>12.6</v>
      </c>
      <c r="B53">
        <f t="shared" si="12"/>
        <v>11.6</v>
      </c>
      <c r="C53">
        <f t="shared" si="12"/>
        <v>11</v>
      </c>
      <c r="D53">
        <f t="shared" si="12"/>
        <v>10.5</v>
      </c>
      <c r="E53">
        <f t="shared" si="12"/>
        <v>10.1</v>
      </c>
      <c r="F53">
        <f t="shared" si="12"/>
        <v>9.6999999999999993</v>
      </c>
      <c r="G53">
        <f t="shared" si="12"/>
        <v>9.4</v>
      </c>
      <c r="H53">
        <f t="shared" si="12"/>
        <v>9.1</v>
      </c>
      <c r="I53">
        <f t="shared" si="12"/>
        <v>9.1</v>
      </c>
      <c r="Y53">
        <v>3</v>
      </c>
    </row>
    <row r="54" spans="1:25">
      <c r="A54">
        <f t="shared" si="12"/>
        <v>13.1</v>
      </c>
      <c r="B54">
        <f t="shared" si="12"/>
        <v>12</v>
      </c>
      <c r="C54">
        <f t="shared" si="12"/>
        <v>11.4</v>
      </c>
      <c r="D54">
        <f t="shared" si="12"/>
        <v>10.8</v>
      </c>
      <c r="E54">
        <f t="shared" si="12"/>
        <v>10.4</v>
      </c>
      <c r="F54">
        <f t="shared" si="12"/>
        <v>10</v>
      </c>
      <c r="G54">
        <f t="shared" si="12"/>
        <v>9.8000000000000007</v>
      </c>
      <c r="H54">
        <f t="shared" si="12"/>
        <v>9.5</v>
      </c>
      <c r="I54">
        <f t="shared" si="12"/>
        <v>9.4</v>
      </c>
      <c r="Y54">
        <v>2</v>
      </c>
    </row>
    <row r="55" spans="1:25">
      <c r="A55">
        <f t="shared" si="12"/>
        <v>13.6</v>
      </c>
      <c r="B55">
        <f t="shared" si="12"/>
        <v>12.4</v>
      </c>
      <c r="C55">
        <f t="shared" si="12"/>
        <v>11.8</v>
      </c>
      <c r="D55">
        <f t="shared" si="12"/>
        <v>11.2</v>
      </c>
      <c r="E55">
        <f t="shared" si="12"/>
        <v>10.8</v>
      </c>
      <c r="F55">
        <f t="shared" si="12"/>
        <v>10.3</v>
      </c>
      <c r="G55">
        <f t="shared" si="12"/>
        <v>10.1</v>
      </c>
      <c r="H55">
        <f t="shared" si="12"/>
        <v>9.8000000000000007</v>
      </c>
      <c r="I55">
        <f t="shared" si="12"/>
        <v>9.8000000000000007</v>
      </c>
      <c r="Y55">
        <v>1</v>
      </c>
    </row>
    <row r="58" spans="1:25">
      <c r="A58" t="s">
        <v>329</v>
      </c>
    </row>
    <row r="59" spans="1:25">
      <c r="A59" t="s">
        <v>4</v>
      </c>
    </row>
    <row r="60" spans="1:25">
      <c r="A60" t="s">
        <v>131</v>
      </c>
      <c r="B60" t="s">
        <v>132</v>
      </c>
      <c r="C60" t="s">
        <v>133</v>
      </c>
      <c r="D60" t="s">
        <v>134</v>
      </c>
      <c r="E60" t="s">
        <v>135</v>
      </c>
      <c r="F60" t="s">
        <v>136</v>
      </c>
      <c r="G60" t="s">
        <v>137</v>
      </c>
      <c r="H60" t="s">
        <v>138</v>
      </c>
      <c r="I60" t="s">
        <v>139</v>
      </c>
      <c r="J60">
        <v>15</v>
      </c>
      <c r="K60">
        <v>16</v>
      </c>
      <c r="L60">
        <v>17</v>
      </c>
      <c r="M60">
        <v>18</v>
      </c>
      <c r="N60">
        <v>19</v>
      </c>
      <c r="O60">
        <v>20</v>
      </c>
      <c r="P60">
        <v>25</v>
      </c>
      <c r="Q60">
        <v>30</v>
      </c>
      <c r="R60">
        <v>35</v>
      </c>
      <c r="S60">
        <v>40</v>
      </c>
      <c r="T60">
        <v>45</v>
      </c>
      <c r="U60">
        <v>50</v>
      </c>
      <c r="V60">
        <v>55</v>
      </c>
      <c r="W60">
        <v>60</v>
      </c>
      <c r="X60">
        <v>65</v>
      </c>
      <c r="Y60" t="s">
        <v>3</v>
      </c>
    </row>
    <row r="61" spans="1:25">
      <c r="A61">
        <v>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Y61">
        <v>10</v>
      </c>
    </row>
    <row r="62" spans="1:25">
      <c r="A62">
        <v>9.1999999999999993</v>
      </c>
      <c r="B62">
        <v>8.6</v>
      </c>
      <c r="C62">
        <v>8.1999999999999993</v>
      </c>
      <c r="D62">
        <v>7.8</v>
      </c>
      <c r="E62">
        <v>7.5</v>
      </c>
      <c r="F62">
        <v>7.1</v>
      </c>
      <c r="G62">
        <v>6.7</v>
      </c>
      <c r="H62">
        <v>6.3</v>
      </c>
      <c r="I62">
        <v>6.2</v>
      </c>
      <c r="Y62">
        <v>9</v>
      </c>
    </row>
    <row r="63" spans="1:25">
      <c r="A63">
        <v>9.6999999999999993</v>
      </c>
      <c r="B63">
        <v>9.1</v>
      </c>
      <c r="C63">
        <v>8.6</v>
      </c>
      <c r="D63">
        <v>8.1999999999999993</v>
      </c>
      <c r="E63">
        <v>7.9</v>
      </c>
      <c r="F63">
        <v>7.5</v>
      </c>
      <c r="G63">
        <v>7.1</v>
      </c>
      <c r="H63">
        <v>6.6</v>
      </c>
      <c r="I63">
        <v>6.4</v>
      </c>
      <c r="Y63">
        <v>8</v>
      </c>
    </row>
    <row r="64" spans="1:25">
      <c r="A64">
        <v>10.199999999999999</v>
      </c>
      <c r="B64">
        <v>9.5</v>
      </c>
      <c r="C64">
        <v>9</v>
      </c>
      <c r="D64">
        <v>8.6</v>
      </c>
      <c r="E64">
        <v>8.1999999999999993</v>
      </c>
      <c r="F64">
        <v>7.9</v>
      </c>
      <c r="G64">
        <v>7.5</v>
      </c>
      <c r="H64">
        <v>6.9</v>
      </c>
      <c r="I64">
        <v>6.7</v>
      </c>
      <c r="Y64">
        <v>7</v>
      </c>
    </row>
    <row r="65" spans="1:25">
      <c r="A65">
        <v>10.7</v>
      </c>
      <c r="B65">
        <v>9.9</v>
      </c>
      <c r="C65">
        <v>9.4</v>
      </c>
      <c r="D65">
        <v>9</v>
      </c>
      <c r="E65">
        <v>8.6</v>
      </c>
      <c r="F65">
        <v>8.3000000000000007</v>
      </c>
      <c r="G65">
        <v>7.8</v>
      </c>
      <c r="H65">
        <v>7.3</v>
      </c>
      <c r="I65">
        <v>7</v>
      </c>
      <c r="Y65">
        <v>6</v>
      </c>
    </row>
    <row r="66" spans="1:25">
      <c r="A66">
        <v>11.2</v>
      </c>
      <c r="B66">
        <v>10.3</v>
      </c>
      <c r="C66">
        <v>9.8000000000000007</v>
      </c>
      <c r="D66">
        <v>9.4</v>
      </c>
      <c r="E66">
        <v>9</v>
      </c>
      <c r="F66">
        <v>8.6</v>
      </c>
      <c r="G66">
        <v>8.1999999999999993</v>
      </c>
      <c r="H66">
        <v>7.6</v>
      </c>
      <c r="I66">
        <v>7.3</v>
      </c>
      <c r="Y66">
        <v>5</v>
      </c>
    </row>
    <row r="67" spans="1:25">
      <c r="A67">
        <v>11.69</v>
      </c>
      <c r="B67">
        <v>10.8025</v>
      </c>
      <c r="C67">
        <v>10.219999999999999</v>
      </c>
      <c r="D67">
        <v>9.8049999999999997</v>
      </c>
      <c r="E67">
        <v>9.4050000000000011</v>
      </c>
      <c r="F67">
        <v>9.0574999999999992</v>
      </c>
      <c r="G67">
        <v>8.6024999999999991</v>
      </c>
      <c r="H67">
        <v>7.9624999999999995</v>
      </c>
      <c r="I67">
        <v>7.5875000000000004</v>
      </c>
      <c r="Y67">
        <v>4</v>
      </c>
    </row>
    <row r="68" spans="1:25">
      <c r="A68">
        <v>12.17</v>
      </c>
      <c r="B68">
        <v>11.227499999999999</v>
      </c>
      <c r="C68">
        <v>10.62</v>
      </c>
      <c r="D68">
        <v>10.195</v>
      </c>
      <c r="E68">
        <v>9.7750000000000004</v>
      </c>
      <c r="F68">
        <v>9.4324999999999992</v>
      </c>
      <c r="G68">
        <v>8.9674999999999994</v>
      </c>
      <c r="H68">
        <v>8.2874999999999996</v>
      </c>
      <c r="I68">
        <v>7.8624999999999998</v>
      </c>
      <c r="Y68">
        <v>3</v>
      </c>
    </row>
    <row r="69" spans="1:25">
      <c r="A69">
        <v>12.649999999999999</v>
      </c>
      <c r="B69">
        <v>11.6525</v>
      </c>
      <c r="C69">
        <v>11.02</v>
      </c>
      <c r="D69">
        <v>10.584999999999999</v>
      </c>
      <c r="E69">
        <v>10.145000000000001</v>
      </c>
      <c r="F69">
        <v>9.8074999999999992</v>
      </c>
      <c r="G69">
        <v>9.3324999999999996</v>
      </c>
      <c r="H69">
        <v>8.6125000000000007</v>
      </c>
      <c r="I69">
        <v>8.1374999999999993</v>
      </c>
      <c r="Y69">
        <v>2</v>
      </c>
    </row>
    <row r="70" spans="1:25">
      <c r="A70">
        <v>13.129999999999999</v>
      </c>
      <c r="B70">
        <v>12.077500000000001</v>
      </c>
      <c r="C70">
        <v>11.42</v>
      </c>
      <c r="D70">
        <v>10.975</v>
      </c>
      <c r="E70">
        <v>10.515000000000001</v>
      </c>
      <c r="F70">
        <v>10.182499999999999</v>
      </c>
      <c r="G70">
        <v>9.6974999999999998</v>
      </c>
      <c r="H70">
        <v>8.9375</v>
      </c>
      <c r="I70">
        <v>8.4124999999999996</v>
      </c>
      <c r="Y70">
        <v>1</v>
      </c>
    </row>
    <row r="72" spans="1:25">
      <c r="A72" t="s">
        <v>5</v>
      </c>
    </row>
    <row r="73" spans="1:25">
      <c r="A73" t="s">
        <v>131</v>
      </c>
      <c r="B73" t="s">
        <v>132</v>
      </c>
      <c r="C73" t="s">
        <v>133</v>
      </c>
      <c r="D73" t="s">
        <v>134</v>
      </c>
      <c r="E73" t="s">
        <v>135</v>
      </c>
      <c r="F73" t="s">
        <v>136</v>
      </c>
      <c r="G73" t="s">
        <v>137</v>
      </c>
      <c r="H73" t="s">
        <v>138</v>
      </c>
      <c r="I73" t="s">
        <v>139</v>
      </c>
      <c r="J73">
        <v>15</v>
      </c>
      <c r="K73">
        <v>16</v>
      </c>
      <c r="L73">
        <v>17</v>
      </c>
      <c r="M73">
        <v>18</v>
      </c>
      <c r="N73">
        <v>19</v>
      </c>
      <c r="O73">
        <v>20</v>
      </c>
      <c r="P73">
        <v>25</v>
      </c>
      <c r="Q73">
        <v>30</v>
      </c>
      <c r="R73">
        <v>35</v>
      </c>
      <c r="S73">
        <v>40</v>
      </c>
      <c r="T73">
        <v>45</v>
      </c>
      <c r="U73">
        <v>50</v>
      </c>
      <c r="V73">
        <v>55</v>
      </c>
      <c r="W73">
        <v>60</v>
      </c>
      <c r="X73">
        <v>65</v>
      </c>
      <c r="Y73" t="s">
        <v>3</v>
      </c>
    </row>
    <row r="74" spans="1:25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Y74">
        <v>10</v>
      </c>
    </row>
    <row r="75" spans="1:25">
      <c r="A75">
        <v>9.5</v>
      </c>
      <c r="B75">
        <v>9</v>
      </c>
      <c r="C75">
        <v>8.6</v>
      </c>
      <c r="D75">
        <v>8.1999999999999993</v>
      </c>
      <c r="E75">
        <v>7.9</v>
      </c>
      <c r="F75">
        <v>7.6</v>
      </c>
      <c r="G75">
        <v>7.3</v>
      </c>
      <c r="H75">
        <v>7.1</v>
      </c>
      <c r="I75">
        <v>7</v>
      </c>
      <c r="Y75">
        <v>9</v>
      </c>
    </row>
    <row r="76" spans="1:25">
      <c r="A76">
        <v>10</v>
      </c>
      <c r="B76">
        <v>9.4</v>
      </c>
      <c r="C76">
        <v>9</v>
      </c>
      <c r="D76">
        <v>8.5</v>
      </c>
      <c r="E76">
        <v>8.1999999999999993</v>
      </c>
      <c r="F76">
        <v>7.9</v>
      </c>
      <c r="G76">
        <v>7.6</v>
      </c>
      <c r="H76">
        <v>7.4</v>
      </c>
      <c r="I76">
        <v>7.3</v>
      </c>
      <c r="Y76">
        <v>8</v>
      </c>
    </row>
    <row r="77" spans="1:25">
      <c r="A77">
        <v>10.5</v>
      </c>
      <c r="B77">
        <v>9.8000000000000007</v>
      </c>
      <c r="C77">
        <v>9.4</v>
      </c>
      <c r="D77">
        <v>8.9</v>
      </c>
      <c r="E77">
        <v>8.6</v>
      </c>
      <c r="F77">
        <v>8.3000000000000007</v>
      </c>
      <c r="G77">
        <v>8</v>
      </c>
      <c r="H77">
        <v>7.7</v>
      </c>
      <c r="I77">
        <v>7.6</v>
      </c>
      <c r="Y77">
        <v>7</v>
      </c>
    </row>
    <row r="78" spans="1:25">
      <c r="A78">
        <v>11</v>
      </c>
      <c r="B78">
        <v>10.3</v>
      </c>
      <c r="C78">
        <v>9.8000000000000007</v>
      </c>
      <c r="D78">
        <v>9.3000000000000007</v>
      </c>
      <c r="E78">
        <v>8.9</v>
      </c>
      <c r="F78">
        <v>8.6</v>
      </c>
      <c r="G78">
        <v>8.3000000000000007</v>
      </c>
      <c r="H78">
        <v>8.1</v>
      </c>
      <c r="I78">
        <v>8</v>
      </c>
      <c r="Y78">
        <v>6</v>
      </c>
    </row>
    <row r="79" spans="1:25">
      <c r="A79">
        <v>11.5</v>
      </c>
      <c r="B79">
        <v>10.7</v>
      </c>
      <c r="C79">
        <v>10.199999999999999</v>
      </c>
      <c r="D79">
        <v>9.6999999999999993</v>
      </c>
      <c r="E79">
        <v>9.3000000000000007</v>
      </c>
      <c r="F79">
        <v>8.9</v>
      </c>
      <c r="G79">
        <v>8.6999999999999993</v>
      </c>
      <c r="H79">
        <v>8.4</v>
      </c>
      <c r="I79">
        <v>8.3000000000000007</v>
      </c>
      <c r="Y79">
        <v>5</v>
      </c>
    </row>
    <row r="80" spans="1:25">
      <c r="A80">
        <v>12.07</v>
      </c>
      <c r="B80">
        <v>11.14</v>
      </c>
      <c r="C80">
        <v>10.595000000000001</v>
      </c>
      <c r="D80">
        <v>10.0975</v>
      </c>
      <c r="E80">
        <v>9.6999999999999993</v>
      </c>
      <c r="F80">
        <v>9.32</v>
      </c>
      <c r="G80">
        <v>9.0775000000000006</v>
      </c>
      <c r="H80">
        <v>8.7874999999999996</v>
      </c>
      <c r="I80">
        <v>8.7324999999999999</v>
      </c>
      <c r="Y80">
        <v>4</v>
      </c>
    </row>
    <row r="81" spans="1:25">
      <c r="A81">
        <v>12.57</v>
      </c>
      <c r="B81">
        <v>11.56</v>
      </c>
      <c r="C81">
        <v>10.984999999999999</v>
      </c>
      <c r="D81">
        <v>10.4725</v>
      </c>
      <c r="E81">
        <v>10.059999999999999</v>
      </c>
      <c r="F81">
        <v>9.66</v>
      </c>
      <c r="G81">
        <v>9.432500000000001</v>
      </c>
      <c r="H81">
        <v>9.1224999999999987</v>
      </c>
      <c r="I81">
        <v>9.0775000000000006</v>
      </c>
      <c r="Y81">
        <v>3</v>
      </c>
    </row>
    <row r="82" spans="1:25">
      <c r="A82">
        <v>13.07</v>
      </c>
      <c r="B82">
        <v>11.98</v>
      </c>
      <c r="C82">
        <v>11.375</v>
      </c>
      <c r="D82">
        <v>10.8475</v>
      </c>
      <c r="E82">
        <v>10.42</v>
      </c>
      <c r="F82">
        <v>10</v>
      </c>
      <c r="G82">
        <v>9.7874999999999996</v>
      </c>
      <c r="H82">
        <v>9.4574999999999996</v>
      </c>
      <c r="I82">
        <v>9.4225000000000012</v>
      </c>
      <c r="Y82">
        <v>2</v>
      </c>
    </row>
    <row r="83" spans="1:25">
      <c r="A83">
        <v>13.57</v>
      </c>
      <c r="B83">
        <v>12.4</v>
      </c>
      <c r="C83">
        <v>11.765000000000001</v>
      </c>
      <c r="D83">
        <v>11.2225</v>
      </c>
      <c r="E83">
        <v>10.78</v>
      </c>
      <c r="F83">
        <v>10.34</v>
      </c>
      <c r="G83">
        <v>10.1425</v>
      </c>
      <c r="H83">
        <v>9.7924999999999986</v>
      </c>
      <c r="I83">
        <v>9.7675000000000001</v>
      </c>
      <c r="Y83">
        <v>1</v>
      </c>
    </row>
  </sheetData>
  <sheetProtection sheet="1" objects="1" scenarios="1"/>
  <phoneticPr fontId="3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theme="1"/>
  </sheetPr>
  <dimension ref="A1:Y55"/>
  <sheetViews>
    <sheetView workbookViewId="0"/>
  </sheetViews>
  <sheetFormatPr defaultColWidth="10.7109375" defaultRowHeight="12"/>
  <cols>
    <col min="1" max="27" width="4.7109375" customWidth="1"/>
  </cols>
  <sheetData>
    <row r="1" spans="1:25">
      <c r="A1" t="s">
        <v>4</v>
      </c>
    </row>
    <row r="2" spans="1:25">
      <c r="A2" t="s">
        <v>219</v>
      </c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3</v>
      </c>
    </row>
    <row r="3" spans="1:25">
      <c r="A3">
        <f t="shared" ref="A3:A12" si="0">ROUND(A33,0)</f>
        <v>0</v>
      </c>
      <c r="B3">
        <f t="shared" ref="B3:X12" si="1">ROUND(B33,0)</f>
        <v>0</v>
      </c>
      <c r="C3">
        <f t="shared" ref="C3:C12" si="2">ROUND(C33,0)</f>
        <v>0</v>
      </c>
      <c r="D3">
        <f t="shared" si="1"/>
        <v>0</v>
      </c>
      <c r="E3">
        <f t="shared" si="1"/>
        <v>0</v>
      </c>
      <c r="F3">
        <f t="shared" si="1"/>
        <v>0</v>
      </c>
      <c r="G3">
        <f t="shared" si="1"/>
        <v>0</v>
      </c>
      <c r="H3">
        <f t="shared" si="1"/>
        <v>0</v>
      </c>
      <c r="I3">
        <f t="shared" si="1"/>
        <v>0</v>
      </c>
      <c r="J3">
        <f t="shared" si="1"/>
        <v>0</v>
      </c>
      <c r="K3">
        <f t="shared" si="1"/>
        <v>0</v>
      </c>
      <c r="L3">
        <f t="shared" si="1"/>
        <v>0</v>
      </c>
      <c r="M3">
        <f t="shared" si="1"/>
        <v>0</v>
      </c>
      <c r="N3">
        <f t="shared" si="1"/>
        <v>0</v>
      </c>
      <c r="O3">
        <f t="shared" si="1"/>
        <v>0</v>
      </c>
      <c r="P3">
        <f t="shared" si="1"/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Y3">
        <v>1</v>
      </c>
    </row>
    <row r="4" spans="1:25">
      <c r="A4">
        <f t="shared" si="0"/>
        <v>24</v>
      </c>
      <c r="B4">
        <f t="shared" ref="B4:P4" si="3">ROUND(B34,0)</f>
        <v>26</v>
      </c>
      <c r="C4">
        <f t="shared" si="2"/>
        <v>29</v>
      </c>
      <c r="D4">
        <f t="shared" si="3"/>
        <v>31</v>
      </c>
      <c r="E4">
        <f t="shared" si="3"/>
        <v>32</v>
      </c>
      <c r="F4">
        <f t="shared" si="3"/>
        <v>33</v>
      </c>
      <c r="G4">
        <f t="shared" si="3"/>
        <v>34</v>
      </c>
      <c r="H4">
        <f t="shared" si="3"/>
        <v>36</v>
      </c>
      <c r="I4">
        <f t="shared" si="3"/>
        <v>37</v>
      </c>
      <c r="J4">
        <f t="shared" si="3"/>
        <v>0</v>
      </c>
      <c r="K4">
        <f t="shared" si="3"/>
        <v>0</v>
      </c>
      <c r="L4">
        <f t="shared" si="3"/>
        <v>0</v>
      </c>
      <c r="M4">
        <f t="shared" si="3"/>
        <v>0</v>
      </c>
      <c r="N4">
        <f t="shared" si="3"/>
        <v>0</v>
      </c>
      <c r="O4">
        <f t="shared" si="3"/>
        <v>0</v>
      </c>
      <c r="P4">
        <f t="shared" si="3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Y4">
        <v>2</v>
      </c>
    </row>
    <row r="5" spans="1:25">
      <c r="A5">
        <f t="shared" si="0"/>
        <v>26</v>
      </c>
      <c r="B5">
        <f t="shared" si="1"/>
        <v>27</v>
      </c>
      <c r="C5">
        <f t="shared" si="2"/>
        <v>31</v>
      </c>
      <c r="D5">
        <f t="shared" si="1"/>
        <v>32</v>
      </c>
      <c r="E5">
        <f t="shared" si="1"/>
        <v>34</v>
      </c>
      <c r="F5">
        <f t="shared" si="1"/>
        <v>35</v>
      </c>
      <c r="G5">
        <f t="shared" si="1"/>
        <v>36</v>
      </c>
      <c r="H5">
        <f t="shared" si="1"/>
        <v>38</v>
      </c>
      <c r="I5">
        <f t="shared" si="1"/>
        <v>38</v>
      </c>
      <c r="J5">
        <f t="shared" si="1"/>
        <v>0</v>
      </c>
      <c r="K5">
        <f t="shared" si="1"/>
        <v>0</v>
      </c>
      <c r="L5">
        <f t="shared" si="1"/>
        <v>0</v>
      </c>
      <c r="M5">
        <f t="shared" si="1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v>3</v>
      </c>
    </row>
    <row r="6" spans="1:25">
      <c r="A6">
        <f t="shared" si="0"/>
        <v>27</v>
      </c>
      <c r="B6">
        <f t="shared" si="1"/>
        <v>28</v>
      </c>
      <c r="C6">
        <f t="shared" si="2"/>
        <v>32</v>
      </c>
      <c r="D6">
        <f t="shared" si="1"/>
        <v>34</v>
      </c>
      <c r="E6">
        <f t="shared" si="1"/>
        <v>35</v>
      </c>
      <c r="F6">
        <f t="shared" si="1"/>
        <v>36</v>
      </c>
      <c r="G6">
        <f t="shared" si="1"/>
        <v>37</v>
      </c>
      <c r="H6">
        <f t="shared" si="1"/>
        <v>39</v>
      </c>
      <c r="I6">
        <f t="shared" si="1"/>
        <v>40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0</v>
      </c>
      <c r="O6">
        <f t="shared" si="1"/>
        <v>0</v>
      </c>
      <c r="P6">
        <f t="shared" si="1"/>
        <v>0</v>
      </c>
      <c r="Q6">
        <f t="shared" si="1"/>
        <v>0</v>
      </c>
      <c r="R6">
        <f t="shared" si="1"/>
        <v>0</v>
      </c>
      <c r="S6">
        <f t="shared" si="1"/>
        <v>0</v>
      </c>
      <c r="T6">
        <f t="shared" si="1"/>
        <v>0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0</v>
      </c>
      <c r="Y6">
        <v>4</v>
      </c>
    </row>
    <row r="7" spans="1:25">
      <c r="A7">
        <f t="shared" si="0"/>
        <v>28</v>
      </c>
      <c r="B7">
        <f t="shared" si="1"/>
        <v>30</v>
      </c>
      <c r="C7">
        <f t="shared" si="2"/>
        <v>34</v>
      </c>
      <c r="D7">
        <f t="shared" si="1"/>
        <v>35</v>
      </c>
      <c r="E7">
        <f t="shared" si="1"/>
        <v>36</v>
      </c>
      <c r="F7">
        <f t="shared" si="1"/>
        <v>38</v>
      </c>
      <c r="G7">
        <f t="shared" si="1"/>
        <v>39</v>
      </c>
      <c r="H7">
        <f t="shared" si="1"/>
        <v>41</v>
      </c>
      <c r="I7">
        <f t="shared" si="1"/>
        <v>42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 t="shared" si="1"/>
        <v>0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Y7">
        <v>5</v>
      </c>
    </row>
    <row r="8" spans="1:25">
      <c r="A8">
        <f t="shared" si="0"/>
        <v>29</v>
      </c>
      <c r="B8">
        <f t="shared" si="1"/>
        <v>32</v>
      </c>
      <c r="C8">
        <f t="shared" si="2"/>
        <v>35</v>
      </c>
      <c r="D8">
        <f t="shared" si="1"/>
        <v>36</v>
      </c>
      <c r="E8">
        <f t="shared" si="1"/>
        <v>38</v>
      </c>
      <c r="F8">
        <f t="shared" si="1"/>
        <v>39</v>
      </c>
      <c r="G8">
        <f t="shared" si="1"/>
        <v>40</v>
      </c>
      <c r="H8">
        <f t="shared" si="1"/>
        <v>42</v>
      </c>
      <c r="I8">
        <f t="shared" si="1"/>
        <v>44</v>
      </c>
      <c r="J8">
        <f t="shared" si="1"/>
        <v>0</v>
      </c>
      <c r="K8">
        <f t="shared" si="1"/>
        <v>0</v>
      </c>
      <c r="L8">
        <f t="shared" si="1"/>
        <v>0</v>
      </c>
      <c r="M8">
        <f t="shared" si="1"/>
        <v>0</v>
      </c>
      <c r="N8">
        <f t="shared" si="1"/>
        <v>0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0</v>
      </c>
      <c r="S8">
        <f t="shared" si="1"/>
        <v>0</v>
      </c>
      <c r="T8">
        <f t="shared" si="1"/>
        <v>0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0</v>
      </c>
      <c r="Y8">
        <v>6</v>
      </c>
    </row>
    <row r="9" spans="1:25">
      <c r="A9">
        <f t="shared" si="0"/>
        <v>30</v>
      </c>
      <c r="B9">
        <f t="shared" si="1"/>
        <v>34</v>
      </c>
      <c r="C9">
        <f t="shared" si="2"/>
        <v>37</v>
      </c>
      <c r="D9">
        <f t="shared" si="1"/>
        <v>38</v>
      </c>
      <c r="E9">
        <f t="shared" si="1"/>
        <v>39</v>
      </c>
      <c r="F9">
        <f t="shared" si="1"/>
        <v>40</v>
      </c>
      <c r="G9">
        <f t="shared" si="1"/>
        <v>42</v>
      </c>
      <c r="H9">
        <f t="shared" si="1"/>
        <v>44</v>
      </c>
      <c r="I9">
        <f t="shared" si="1"/>
        <v>46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  <c r="N9">
        <f t="shared" si="1"/>
        <v>0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1"/>
        <v>0</v>
      </c>
      <c r="S9">
        <f t="shared" si="1"/>
        <v>0</v>
      </c>
      <c r="T9">
        <f t="shared" si="1"/>
        <v>0</v>
      </c>
      <c r="U9">
        <f t="shared" si="1"/>
        <v>0</v>
      </c>
      <c r="V9">
        <f t="shared" si="1"/>
        <v>0</v>
      </c>
      <c r="W9">
        <f t="shared" si="1"/>
        <v>0</v>
      </c>
      <c r="X9">
        <f t="shared" si="1"/>
        <v>0</v>
      </c>
      <c r="Y9">
        <v>7</v>
      </c>
    </row>
    <row r="10" spans="1:25">
      <c r="A10">
        <f t="shared" si="0"/>
        <v>32</v>
      </c>
      <c r="B10">
        <f t="shared" si="1"/>
        <v>35</v>
      </c>
      <c r="C10">
        <f t="shared" si="2"/>
        <v>38</v>
      </c>
      <c r="D10">
        <f t="shared" si="1"/>
        <v>39</v>
      </c>
      <c r="E10">
        <f t="shared" si="1"/>
        <v>41</v>
      </c>
      <c r="F10">
        <f t="shared" si="1"/>
        <v>42</v>
      </c>
      <c r="G10">
        <f t="shared" si="1"/>
        <v>43</v>
      </c>
      <c r="H10">
        <f t="shared" si="1"/>
        <v>46</v>
      </c>
      <c r="I10">
        <f t="shared" si="1"/>
        <v>48</v>
      </c>
      <c r="J10">
        <f t="shared" si="1"/>
        <v>0</v>
      </c>
      <c r="K10">
        <f t="shared" si="1"/>
        <v>0</v>
      </c>
      <c r="L10">
        <f t="shared" si="1"/>
        <v>0</v>
      </c>
      <c r="M10">
        <f t="shared" si="1"/>
        <v>0</v>
      </c>
      <c r="N10">
        <f t="shared" si="1"/>
        <v>0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T10">
        <f t="shared" si="1"/>
        <v>0</v>
      </c>
      <c r="U10">
        <f t="shared" si="1"/>
        <v>0</v>
      </c>
      <c r="V10">
        <f t="shared" si="1"/>
        <v>0</v>
      </c>
      <c r="W10">
        <f t="shared" si="1"/>
        <v>0</v>
      </c>
      <c r="X10">
        <f t="shared" si="1"/>
        <v>0</v>
      </c>
      <c r="Y10">
        <v>8</v>
      </c>
    </row>
    <row r="11" spans="1:25">
      <c r="A11">
        <f t="shared" si="0"/>
        <v>34</v>
      </c>
      <c r="B11">
        <f t="shared" si="1"/>
        <v>37</v>
      </c>
      <c r="C11">
        <f t="shared" si="2"/>
        <v>40</v>
      </c>
      <c r="D11">
        <f t="shared" si="1"/>
        <v>41</v>
      </c>
      <c r="E11">
        <f t="shared" si="1"/>
        <v>42</v>
      </c>
      <c r="F11">
        <f t="shared" si="1"/>
        <v>43</v>
      </c>
      <c r="G11">
        <f t="shared" si="1"/>
        <v>45</v>
      </c>
      <c r="H11">
        <f t="shared" si="1"/>
        <v>47</v>
      </c>
      <c r="I11">
        <f t="shared" si="1"/>
        <v>49</v>
      </c>
      <c r="J11">
        <f t="shared" si="1"/>
        <v>0</v>
      </c>
      <c r="K11">
        <f t="shared" si="1"/>
        <v>0</v>
      </c>
      <c r="L11">
        <f t="shared" si="1"/>
        <v>0</v>
      </c>
      <c r="M11">
        <f t="shared" si="1"/>
        <v>0</v>
      </c>
      <c r="N11">
        <f t="shared" si="1"/>
        <v>0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"/>
        <v>0</v>
      </c>
      <c r="T11">
        <f t="shared" si="1"/>
        <v>0</v>
      </c>
      <c r="U11">
        <f t="shared" si="1"/>
        <v>0</v>
      </c>
      <c r="V11">
        <f t="shared" si="1"/>
        <v>0</v>
      </c>
      <c r="W11">
        <f t="shared" si="1"/>
        <v>0</v>
      </c>
      <c r="X11">
        <f t="shared" si="1"/>
        <v>0</v>
      </c>
      <c r="Y11">
        <v>9</v>
      </c>
    </row>
    <row r="12" spans="1:25">
      <c r="A12">
        <f t="shared" si="0"/>
        <v>35</v>
      </c>
      <c r="B12">
        <f t="shared" si="1"/>
        <v>38</v>
      </c>
      <c r="C12">
        <f t="shared" si="2"/>
        <v>41</v>
      </c>
      <c r="D12">
        <f t="shared" si="1"/>
        <v>42</v>
      </c>
      <c r="E12">
        <f t="shared" si="1"/>
        <v>44</v>
      </c>
      <c r="F12">
        <f t="shared" si="1"/>
        <v>45</v>
      </c>
      <c r="G12">
        <f t="shared" si="1"/>
        <v>47</v>
      </c>
      <c r="H12">
        <f t="shared" si="1"/>
        <v>49</v>
      </c>
      <c r="I12">
        <f t="shared" si="1"/>
        <v>51</v>
      </c>
      <c r="J12">
        <f t="shared" si="1"/>
        <v>0</v>
      </c>
      <c r="K12">
        <f t="shared" si="1"/>
        <v>0</v>
      </c>
      <c r="L12">
        <f t="shared" si="1"/>
        <v>0</v>
      </c>
      <c r="M12">
        <f t="shared" si="1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T12">
        <f t="shared" si="1"/>
        <v>0</v>
      </c>
      <c r="U12">
        <f t="shared" si="1"/>
        <v>0</v>
      </c>
      <c r="V12">
        <f t="shared" si="1"/>
        <v>0</v>
      </c>
      <c r="W12">
        <f t="shared" si="1"/>
        <v>0</v>
      </c>
      <c r="X12">
        <f t="shared" si="1"/>
        <v>0</v>
      </c>
      <c r="Y12">
        <v>10</v>
      </c>
    </row>
    <row r="14" spans="1:25">
      <c r="A14" t="s">
        <v>81</v>
      </c>
    </row>
    <row r="15" spans="1:25">
      <c r="A15" t="s">
        <v>219</v>
      </c>
      <c r="B15" t="s">
        <v>220</v>
      </c>
      <c r="C15" t="s">
        <v>221</v>
      </c>
      <c r="D15" t="s">
        <v>222</v>
      </c>
      <c r="E15" t="s">
        <v>223</v>
      </c>
      <c r="F15" t="s">
        <v>224</v>
      </c>
      <c r="G15" t="s">
        <v>225</v>
      </c>
      <c r="H15" t="s">
        <v>226</v>
      </c>
      <c r="I15" t="s">
        <v>227</v>
      </c>
      <c r="J15">
        <v>15</v>
      </c>
      <c r="K15">
        <v>16</v>
      </c>
      <c r="L15">
        <v>17</v>
      </c>
      <c r="M15">
        <v>18</v>
      </c>
      <c r="N15">
        <v>19</v>
      </c>
      <c r="O15">
        <v>20</v>
      </c>
      <c r="P15">
        <v>25</v>
      </c>
      <c r="Q15">
        <v>30</v>
      </c>
      <c r="R15">
        <v>35</v>
      </c>
      <c r="S15">
        <v>40</v>
      </c>
      <c r="T15">
        <v>45</v>
      </c>
      <c r="U15">
        <v>50</v>
      </c>
      <c r="V15">
        <v>55</v>
      </c>
      <c r="W15">
        <v>60</v>
      </c>
      <c r="X15">
        <v>65</v>
      </c>
      <c r="Y15" t="s">
        <v>3</v>
      </c>
    </row>
    <row r="16" spans="1:25">
      <c r="A16">
        <f t="shared" ref="A16:A25" si="4">ROUND(A46,0)</f>
        <v>0</v>
      </c>
      <c r="B16">
        <f t="shared" ref="B16:X16" si="5">ROUND(B46,0)</f>
        <v>0</v>
      </c>
      <c r="C16">
        <f t="shared" si="5"/>
        <v>0</v>
      </c>
      <c r="D16">
        <f t="shared" si="5"/>
        <v>0</v>
      </c>
      <c r="E16">
        <f t="shared" ref="E16:E25" si="6">ROUND(E46,0)</f>
        <v>0</v>
      </c>
      <c r="F16">
        <f t="shared" si="5"/>
        <v>0</v>
      </c>
      <c r="G16">
        <f t="shared" si="5"/>
        <v>0</v>
      </c>
      <c r="H16">
        <f t="shared" si="5"/>
        <v>0</v>
      </c>
      <c r="I16">
        <f t="shared" si="5"/>
        <v>0</v>
      </c>
      <c r="J16">
        <f t="shared" si="5"/>
        <v>0</v>
      </c>
      <c r="K16">
        <f t="shared" si="5"/>
        <v>0</v>
      </c>
      <c r="L16">
        <f t="shared" si="5"/>
        <v>0</v>
      </c>
      <c r="M16">
        <f t="shared" si="5"/>
        <v>0</v>
      </c>
      <c r="N16">
        <f t="shared" si="5"/>
        <v>0</v>
      </c>
      <c r="O16">
        <f t="shared" si="5"/>
        <v>0</v>
      </c>
      <c r="P16">
        <f t="shared" si="5"/>
        <v>0</v>
      </c>
      <c r="Q16">
        <f t="shared" si="5"/>
        <v>0</v>
      </c>
      <c r="R16">
        <f t="shared" si="5"/>
        <v>0</v>
      </c>
      <c r="S16">
        <f t="shared" si="5"/>
        <v>0</v>
      </c>
      <c r="T16">
        <f t="shared" si="5"/>
        <v>0</v>
      </c>
      <c r="U16">
        <f t="shared" si="5"/>
        <v>0</v>
      </c>
      <c r="V16">
        <f t="shared" si="5"/>
        <v>0</v>
      </c>
      <c r="W16">
        <f t="shared" si="5"/>
        <v>0</v>
      </c>
      <c r="X16">
        <f t="shared" si="5"/>
        <v>0</v>
      </c>
      <c r="Y16">
        <v>1</v>
      </c>
    </row>
    <row r="17" spans="1:25">
      <c r="A17">
        <f t="shared" si="4"/>
        <v>24</v>
      </c>
      <c r="B17">
        <f t="shared" ref="B17:X17" si="7">ROUND(B47,0)</f>
        <v>25</v>
      </c>
      <c r="C17">
        <f t="shared" si="7"/>
        <v>28</v>
      </c>
      <c r="D17">
        <f t="shared" si="7"/>
        <v>29</v>
      </c>
      <c r="E17">
        <f t="shared" si="6"/>
        <v>31</v>
      </c>
      <c r="F17">
        <f t="shared" si="7"/>
        <v>31</v>
      </c>
      <c r="G17">
        <f t="shared" si="7"/>
        <v>33</v>
      </c>
      <c r="H17">
        <f t="shared" si="7"/>
        <v>34</v>
      </c>
      <c r="I17">
        <f t="shared" si="7"/>
        <v>35</v>
      </c>
      <c r="J17">
        <f t="shared" si="7"/>
        <v>0</v>
      </c>
      <c r="K17">
        <f t="shared" si="7"/>
        <v>0</v>
      </c>
      <c r="L17">
        <f t="shared" si="7"/>
        <v>0</v>
      </c>
      <c r="M17">
        <f t="shared" si="7"/>
        <v>0</v>
      </c>
      <c r="N17">
        <f t="shared" si="7"/>
        <v>0</v>
      </c>
      <c r="O17">
        <f t="shared" si="7"/>
        <v>0</v>
      </c>
      <c r="P17">
        <f t="shared" si="7"/>
        <v>0</v>
      </c>
      <c r="Q17">
        <f t="shared" si="7"/>
        <v>0</v>
      </c>
      <c r="R17">
        <f t="shared" si="7"/>
        <v>0</v>
      </c>
      <c r="S17">
        <f t="shared" si="7"/>
        <v>0</v>
      </c>
      <c r="T17">
        <f t="shared" si="7"/>
        <v>0</v>
      </c>
      <c r="U17">
        <f t="shared" si="7"/>
        <v>0</v>
      </c>
      <c r="V17">
        <f t="shared" si="7"/>
        <v>0</v>
      </c>
      <c r="W17">
        <f t="shared" si="7"/>
        <v>0</v>
      </c>
      <c r="X17">
        <f t="shared" si="7"/>
        <v>0</v>
      </c>
      <c r="Y17">
        <v>2</v>
      </c>
    </row>
    <row r="18" spans="1:25">
      <c r="A18">
        <f t="shared" si="4"/>
        <v>26</v>
      </c>
      <c r="B18">
        <f t="shared" ref="B18:X18" si="8">ROUND(B48,0)</f>
        <v>27</v>
      </c>
      <c r="C18">
        <f t="shared" si="8"/>
        <v>29</v>
      </c>
      <c r="D18">
        <f t="shared" si="8"/>
        <v>30</v>
      </c>
      <c r="E18">
        <f t="shared" si="6"/>
        <v>32</v>
      </c>
      <c r="F18">
        <f t="shared" si="8"/>
        <v>33</v>
      </c>
      <c r="G18">
        <f t="shared" si="8"/>
        <v>34</v>
      </c>
      <c r="H18">
        <f t="shared" si="8"/>
        <v>35</v>
      </c>
      <c r="I18">
        <f t="shared" si="8"/>
        <v>36</v>
      </c>
      <c r="J18">
        <f t="shared" si="8"/>
        <v>0</v>
      </c>
      <c r="K18">
        <f t="shared" si="8"/>
        <v>0</v>
      </c>
      <c r="L18">
        <f t="shared" si="8"/>
        <v>0</v>
      </c>
      <c r="M18">
        <f t="shared" si="8"/>
        <v>0</v>
      </c>
      <c r="N18">
        <f t="shared" si="8"/>
        <v>0</v>
      </c>
      <c r="O18">
        <f t="shared" si="8"/>
        <v>0</v>
      </c>
      <c r="P18">
        <f t="shared" si="8"/>
        <v>0</v>
      </c>
      <c r="Q18">
        <f t="shared" si="8"/>
        <v>0</v>
      </c>
      <c r="R18">
        <f t="shared" si="8"/>
        <v>0</v>
      </c>
      <c r="S18">
        <f t="shared" si="8"/>
        <v>0</v>
      </c>
      <c r="T18">
        <f t="shared" si="8"/>
        <v>0</v>
      </c>
      <c r="U18">
        <f t="shared" si="8"/>
        <v>0</v>
      </c>
      <c r="V18">
        <f t="shared" si="8"/>
        <v>0</v>
      </c>
      <c r="W18">
        <f t="shared" si="8"/>
        <v>0</v>
      </c>
      <c r="X18">
        <f t="shared" si="8"/>
        <v>0</v>
      </c>
      <c r="Y18">
        <v>3</v>
      </c>
    </row>
    <row r="19" spans="1:25">
      <c r="A19">
        <f t="shared" si="4"/>
        <v>27</v>
      </c>
      <c r="B19">
        <f t="shared" ref="B19:X19" si="9">ROUND(B49,0)</f>
        <v>29</v>
      </c>
      <c r="C19">
        <f t="shared" si="9"/>
        <v>31</v>
      </c>
      <c r="D19">
        <f t="shared" si="9"/>
        <v>32</v>
      </c>
      <c r="E19">
        <f t="shared" si="6"/>
        <v>34</v>
      </c>
      <c r="F19">
        <f t="shared" si="9"/>
        <v>34</v>
      </c>
      <c r="G19">
        <f t="shared" si="9"/>
        <v>36</v>
      </c>
      <c r="H19">
        <f t="shared" si="9"/>
        <v>36</v>
      </c>
      <c r="I19">
        <f t="shared" si="9"/>
        <v>37</v>
      </c>
      <c r="J19">
        <f t="shared" si="9"/>
        <v>0</v>
      </c>
      <c r="K19">
        <f t="shared" si="9"/>
        <v>0</v>
      </c>
      <c r="L19">
        <f t="shared" si="9"/>
        <v>0</v>
      </c>
      <c r="M19">
        <f t="shared" si="9"/>
        <v>0</v>
      </c>
      <c r="N19">
        <f t="shared" si="9"/>
        <v>0</v>
      </c>
      <c r="O19">
        <f t="shared" si="9"/>
        <v>0</v>
      </c>
      <c r="P19">
        <f t="shared" si="9"/>
        <v>0</v>
      </c>
      <c r="Q19">
        <f t="shared" si="9"/>
        <v>0</v>
      </c>
      <c r="R19">
        <f t="shared" si="9"/>
        <v>0</v>
      </c>
      <c r="S19">
        <f t="shared" si="9"/>
        <v>0</v>
      </c>
      <c r="T19">
        <f t="shared" si="9"/>
        <v>0</v>
      </c>
      <c r="U19">
        <f t="shared" si="9"/>
        <v>0</v>
      </c>
      <c r="V19">
        <f t="shared" si="9"/>
        <v>0</v>
      </c>
      <c r="W19">
        <f t="shared" si="9"/>
        <v>0</v>
      </c>
      <c r="X19">
        <f t="shared" si="9"/>
        <v>0</v>
      </c>
      <c r="Y19">
        <v>4</v>
      </c>
    </row>
    <row r="20" spans="1:25">
      <c r="A20">
        <f t="shared" si="4"/>
        <v>28</v>
      </c>
      <c r="B20">
        <f t="shared" ref="B20:X20" si="10">ROUND(B50,0)</f>
        <v>30</v>
      </c>
      <c r="C20">
        <f t="shared" si="10"/>
        <v>32</v>
      </c>
      <c r="D20">
        <f t="shared" si="10"/>
        <v>34</v>
      </c>
      <c r="E20">
        <f t="shared" si="6"/>
        <v>35</v>
      </c>
      <c r="F20">
        <f t="shared" si="10"/>
        <v>36</v>
      </c>
      <c r="G20">
        <f t="shared" si="10"/>
        <v>37</v>
      </c>
      <c r="H20">
        <f t="shared" si="10"/>
        <v>38</v>
      </c>
      <c r="I20">
        <f t="shared" si="10"/>
        <v>38</v>
      </c>
      <c r="J20">
        <f t="shared" si="10"/>
        <v>0</v>
      </c>
      <c r="K20">
        <f t="shared" si="10"/>
        <v>0</v>
      </c>
      <c r="L20">
        <f t="shared" si="10"/>
        <v>0</v>
      </c>
      <c r="M20">
        <f t="shared" si="10"/>
        <v>0</v>
      </c>
      <c r="N20">
        <f t="shared" si="10"/>
        <v>0</v>
      </c>
      <c r="O20">
        <f t="shared" si="10"/>
        <v>0</v>
      </c>
      <c r="P20">
        <f t="shared" si="10"/>
        <v>0</v>
      </c>
      <c r="Q20">
        <f t="shared" si="10"/>
        <v>0</v>
      </c>
      <c r="R20">
        <f t="shared" si="10"/>
        <v>0</v>
      </c>
      <c r="S20">
        <f t="shared" si="10"/>
        <v>0</v>
      </c>
      <c r="T20">
        <f t="shared" si="10"/>
        <v>0</v>
      </c>
      <c r="U20">
        <f t="shared" si="10"/>
        <v>0</v>
      </c>
      <c r="V20">
        <f t="shared" si="10"/>
        <v>0</v>
      </c>
      <c r="W20">
        <f t="shared" si="10"/>
        <v>0</v>
      </c>
      <c r="X20">
        <f t="shared" si="10"/>
        <v>0</v>
      </c>
      <c r="Y20">
        <v>5</v>
      </c>
    </row>
    <row r="21" spans="1:25">
      <c r="A21">
        <f t="shared" si="4"/>
        <v>29</v>
      </c>
      <c r="B21">
        <f t="shared" ref="B21:X21" si="11">ROUND(B51,0)</f>
        <v>31</v>
      </c>
      <c r="C21">
        <f t="shared" si="11"/>
        <v>34</v>
      </c>
      <c r="D21">
        <f t="shared" si="11"/>
        <v>35</v>
      </c>
      <c r="E21">
        <f t="shared" si="6"/>
        <v>36</v>
      </c>
      <c r="F21">
        <f t="shared" si="11"/>
        <v>37</v>
      </c>
      <c r="G21">
        <f t="shared" si="11"/>
        <v>38</v>
      </c>
      <c r="H21">
        <f t="shared" si="11"/>
        <v>39</v>
      </c>
      <c r="I21">
        <f t="shared" si="11"/>
        <v>40</v>
      </c>
      <c r="J21">
        <f t="shared" si="11"/>
        <v>0</v>
      </c>
      <c r="K21">
        <f t="shared" si="11"/>
        <v>0</v>
      </c>
      <c r="L21">
        <f t="shared" si="11"/>
        <v>0</v>
      </c>
      <c r="M21">
        <f t="shared" si="11"/>
        <v>0</v>
      </c>
      <c r="N21">
        <f t="shared" si="11"/>
        <v>0</v>
      </c>
      <c r="O21">
        <f t="shared" si="11"/>
        <v>0</v>
      </c>
      <c r="P21">
        <f t="shared" si="11"/>
        <v>0</v>
      </c>
      <c r="Q21">
        <f t="shared" si="11"/>
        <v>0</v>
      </c>
      <c r="R21">
        <f t="shared" si="11"/>
        <v>0</v>
      </c>
      <c r="S21">
        <f t="shared" si="11"/>
        <v>0</v>
      </c>
      <c r="T21">
        <f t="shared" si="11"/>
        <v>0</v>
      </c>
      <c r="U21">
        <f t="shared" si="11"/>
        <v>0</v>
      </c>
      <c r="V21">
        <f t="shared" si="11"/>
        <v>0</v>
      </c>
      <c r="W21">
        <f t="shared" si="11"/>
        <v>0</v>
      </c>
      <c r="X21">
        <f t="shared" si="11"/>
        <v>0</v>
      </c>
      <c r="Y21">
        <v>6</v>
      </c>
    </row>
    <row r="22" spans="1:25">
      <c r="A22">
        <f t="shared" si="4"/>
        <v>30</v>
      </c>
      <c r="B22">
        <f t="shared" ref="B22:X22" si="12">ROUND(B52,0)</f>
        <v>33</v>
      </c>
      <c r="C22">
        <f t="shared" si="12"/>
        <v>35</v>
      </c>
      <c r="D22">
        <f t="shared" si="12"/>
        <v>37</v>
      </c>
      <c r="E22">
        <f t="shared" si="6"/>
        <v>38</v>
      </c>
      <c r="F22">
        <f t="shared" si="12"/>
        <v>39</v>
      </c>
      <c r="G22">
        <f t="shared" si="12"/>
        <v>39</v>
      </c>
      <c r="H22">
        <f t="shared" si="12"/>
        <v>40</v>
      </c>
      <c r="I22">
        <f t="shared" si="12"/>
        <v>41</v>
      </c>
      <c r="J22">
        <f t="shared" si="12"/>
        <v>0</v>
      </c>
      <c r="K22">
        <f t="shared" si="12"/>
        <v>0</v>
      </c>
      <c r="L22">
        <f t="shared" si="12"/>
        <v>0</v>
      </c>
      <c r="M22">
        <f t="shared" si="12"/>
        <v>0</v>
      </c>
      <c r="N22">
        <f t="shared" si="12"/>
        <v>0</v>
      </c>
      <c r="O22">
        <f t="shared" si="12"/>
        <v>0</v>
      </c>
      <c r="P22">
        <f t="shared" si="12"/>
        <v>0</v>
      </c>
      <c r="Q22">
        <f t="shared" si="12"/>
        <v>0</v>
      </c>
      <c r="R22">
        <f t="shared" si="12"/>
        <v>0</v>
      </c>
      <c r="S22">
        <f t="shared" si="12"/>
        <v>0</v>
      </c>
      <c r="T22">
        <f t="shared" si="12"/>
        <v>0</v>
      </c>
      <c r="U22">
        <f t="shared" si="12"/>
        <v>0</v>
      </c>
      <c r="V22">
        <f t="shared" si="12"/>
        <v>0</v>
      </c>
      <c r="W22">
        <f t="shared" si="12"/>
        <v>0</v>
      </c>
      <c r="X22">
        <f t="shared" si="12"/>
        <v>0</v>
      </c>
      <c r="Y22">
        <v>7</v>
      </c>
    </row>
    <row r="23" spans="1:25">
      <c r="A23">
        <f t="shared" si="4"/>
        <v>32</v>
      </c>
      <c r="B23">
        <f t="shared" ref="B23:X23" si="13">ROUND(B53,0)</f>
        <v>35</v>
      </c>
      <c r="C23">
        <f t="shared" si="13"/>
        <v>36</v>
      </c>
      <c r="D23">
        <f t="shared" si="13"/>
        <v>38</v>
      </c>
      <c r="E23">
        <f t="shared" si="6"/>
        <v>39</v>
      </c>
      <c r="F23">
        <f t="shared" si="13"/>
        <v>40</v>
      </c>
      <c r="G23">
        <f t="shared" si="13"/>
        <v>41</v>
      </c>
      <c r="H23">
        <f t="shared" si="13"/>
        <v>42</v>
      </c>
      <c r="I23">
        <f t="shared" si="13"/>
        <v>42</v>
      </c>
      <c r="J23">
        <f t="shared" si="13"/>
        <v>0</v>
      </c>
      <c r="K23">
        <f t="shared" si="13"/>
        <v>0</v>
      </c>
      <c r="L23">
        <f t="shared" si="13"/>
        <v>0</v>
      </c>
      <c r="M23">
        <f t="shared" si="13"/>
        <v>0</v>
      </c>
      <c r="N23">
        <f t="shared" si="13"/>
        <v>0</v>
      </c>
      <c r="O23">
        <f t="shared" si="13"/>
        <v>0</v>
      </c>
      <c r="P23">
        <f t="shared" si="13"/>
        <v>0</v>
      </c>
      <c r="Q23">
        <f t="shared" si="13"/>
        <v>0</v>
      </c>
      <c r="R23">
        <f t="shared" si="13"/>
        <v>0</v>
      </c>
      <c r="S23">
        <f t="shared" si="13"/>
        <v>0</v>
      </c>
      <c r="T23">
        <f t="shared" si="13"/>
        <v>0</v>
      </c>
      <c r="U23">
        <f t="shared" si="13"/>
        <v>0</v>
      </c>
      <c r="V23">
        <f t="shared" si="13"/>
        <v>0</v>
      </c>
      <c r="W23">
        <f t="shared" si="13"/>
        <v>0</v>
      </c>
      <c r="X23">
        <f t="shared" si="13"/>
        <v>0</v>
      </c>
      <c r="Y23">
        <v>8</v>
      </c>
    </row>
    <row r="24" spans="1:25">
      <c r="A24">
        <f t="shared" si="4"/>
        <v>34</v>
      </c>
      <c r="B24">
        <f t="shared" ref="B24:X24" si="14">ROUND(B54,0)</f>
        <v>36</v>
      </c>
      <c r="C24">
        <f t="shared" si="14"/>
        <v>38</v>
      </c>
      <c r="D24">
        <f t="shared" si="14"/>
        <v>40</v>
      </c>
      <c r="E24">
        <f t="shared" si="6"/>
        <v>40</v>
      </c>
      <c r="F24">
        <f t="shared" si="14"/>
        <v>42</v>
      </c>
      <c r="G24">
        <f t="shared" si="14"/>
        <v>42</v>
      </c>
      <c r="H24">
        <f t="shared" si="14"/>
        <v>43</v>
      </c>
      <c r="I24">
        <f t="shared" si="14"/>
        <v>43</v>
      </c>
      <c r="J24">
        <f t="shared" si="14"/>
        <v>0</v>
      </c>
      <c r="K24">
        <f t="shared" si="14"/>
        <v>0</v>
      </c>
      <c r="L24">
        <f t="shared" si="14"/>
        <v>0</v>
      </c>
      <c r="M24">
        <f t="shared" si="14"/>
        <v>0</v>
      </c>
      <c r="N24">
        <f t="shared" si="14"/>
        <v>0</v>
      </c>
      <c r="O24">
        <f t="shared" si="14"/>
        <v>0</v>
      </c>
      <c r="P24">
        <f t="shared" si="14"/>
        <v>0</v>
      </c>
      <c r="Q24">
        <f t="shared" si="14"/>
        <v>0</v>
      </c>
      <c r="R24">
        <f t="shared" si="14"/>
        <v>0</v>
      </c>
      <c r="S24">
        <f t="shared" si="14"/>
        <v>0</v>
      </c>
      <c r="T24">
        <f t="shared" si="14"/>
        <v>0</v>
      </c>
      <c r="U24">
        <f t="shared" si="14"/>
        <v>0</v>
      </c>
      <c r="V24">
        <f t="shared" si="14"/>
        <v>0</v>
      </c>
      <c r="W24">
        <f t="shared" si="14"/>
        <v>0</v>
      </c>
      <c r="X24">
        <f t="shared" si="14"/>
        <v>0</v>
      </c>
      <c r="Y24">
        <v>9</v>
      </c>
    </row>
    <row r="25" spans="1:25">
      <c r="A25">
        <f t="shared" si="4"/>
        <v>35</v>
      </c>
      <c r="B25">
        <f t="shared" ref="B25:X25" si="15">ROUND(B55,0)</f>
        <v>38</v>
      </c>
      <c r="C25">
        <f t="shared" si="15"/>
        <v>39</v>
      </c>
      <c r="D25">
        <f t="shared" si="15"/>
        <v>41</v>
      </c>
      <c r="E25">
        <f t="shared" si="6"/>
        <v>42</v>
      </c>
      <c r="F25">
        <f t="shared" si="15"/>
        <v>43</v>
      </c>
      <c r="G25">
        <f t="shared" si="15"/>
        <v>43</v>
      </c>
      <c r="H25">
        <f t="shared" si="15"/>
        <v>44</v>
      </c>
      <c r="I25">
        <f t="shared" si="15"/>
        <v>45</v>
      </c>
      <c r="J25">
        <f t="shared" si="15"/>
        <v>0</v>
      </c>
      <c r="K25">
        <f t="shared" si="15"/>
        <v>0</v>
      </c>
      <c r="L25">
        <f t="shared" si="15"/>
        <v>0</v>
      </c>
      <c r="M25">
        <f t="shared" si="15"/>
        <v>0</v>
      </c>
      <c r="N25">
        <f t="shared" si="15"/>
        <v>0</v>
      </c>
      <c r="O25">
        <f t="shared" si="15"/>
        <v>0</v>
      </c>
      <c r="P25">
        <f t="shared" si="15"/>
        <v>0</v>
      </c>
      <c r="Q25">
        <f t="shared" si="15"/>
        <v>0</v>
      </c>
      <c r="R25">
        <f t="shared" si="15"/>
        <v>0</v>
      </c>
      <c r="S25">
        <f t="shared" si="15"/>
        <v>0</v>
      </c>
      <c r="T25">
        <f t="shared" si="15"/>
        <v>0</v>
      </c>
      <c r="U25">
        <f t="shared" si="15"/>
        <v>0</v>
      </c>
      <c r="V25">
        <f t="shared" si="15"/>
        <v>0</v>
      </c>
      <c r="W25">
        <f t="shared" si="15"/>
        <v>0</v>
      </c>
      <c r="X25">
        <f t="shared" si="15"/>
        <v>0</v>
      </c>
      <c r="Y25">
        <v>10</v>
      </c>
    </row>
    <row r="30" spans="1:25">
      <c r="A30" t="s">
        <v>325</v>
      </c>
    </row>
    <row r="31" spans="1:25">
      <c r="A31" t="s">
        <v>4</v>
      </c>
    </row>
    <row r="32" spans="1:25">
      <c r="A32" t="s">
        <v>131</v>
      </c>
      <c r="B32" t="s">
        <v>132</v>
      </c>
      <c r="C32" t="s">
        <v>133</v>
      </c>
      <c r="D32" t="s">
        <v>134</v>
      </c>
      <c r="E32" t="s">
        <v>135</v>
      </c>
      <c r="F32" t="s">
        <v>136</v>
      </c>
      <c r="G32" t="s">
        <v>137</v>
      </c>
      <c r="H32" t="s">
        <v>138</v>
      </c>
      <c r="I32" t="s">
        <v>139</v>
      </c>
      <c r="J32">
        <v>15</v>
      </c>
      <c r="K32">
        <v>16</v>
      </c>
      <c r="L32">
        <v>17</v>
      </c>
      <c r="M32">
        <v>18</v>
      </c>
      <c r="N32">
        <v>19</v>
      </c>
      <c r="O32">
        <v>20</v>
      </c>
      <c r="P32">
        <v>25</v>
      </c>
      <c r="Q32">
        <v>30</v>
      </c>
      <c r="R32">
        <v>35</v>
      </c>
      <c r="S32">
        <v>40</v>
      </c>
      <c r="T32">
        <v>45</v>
      </c>
      <c r="U32">
        <v>50</v>
      </c>
      <c r="V32">
        <v>55</v>
      </c>
      <c r="W32">
        <v>60</v>
      </c>
      <c r="X32">
        <v>65</v>
      </c>
      <c r="Y32" t="s">
        <v>3</v>
      </c>
    </row>
    <row r="33" spans="1: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1</v>
      </c>
    </row>
    <row r="34" spans="1:25">
      <c r="A34">
        <v>24</v>
      </c>
      <c r="B34">
        <v>26</v>
      </c>
      <c r="C34">
        <v>29</v>
      </c>
      <c r="D34">
        <v>31</v>
      </c>
      <c r="E34">
        <v>32</v>
      </c>
      <c r="F34">
        <v>33</v>
      </c>
      <c r="G34">
        <v>34</v>
      </c>
      <c r="H34">
        <v>36</v>
      </c>
      <c r="I34">
        <v>37</v>
      </c>
      <c r="Y34">
        <v>2</v>
      </c>
    </row>
    <row r="35" spans="1:25">
      <c r="A35">
        <v>26</v>
      </c>
      <c r="B35">
        <v>27</v>
      </c>
      <c r="C35">
        <v>31</v>
      </c>
      <c r="D35">
        <v>32</v>
      </c>
      <c r="E35">
        <v>34</v>
      </c>
      <c r="F35">
        <v>35</v>
      </c>
      <c r="G35">
        <v>36</v>
      </c>
      <c r="H35">
        <v>38</v>
      </c>
      <c r="I35">
        <v>38</v>
      </c>
      <c r="Y35">
        <v>3</v>
      </c>
    </row>
    <row r="36" spans="1:25">
      <c r="A36">
        <v>27</v>
      </c>
      <c r="B36">
        <v>28</v>
      </c>
      <c r="C36">
        <v>32</v>
      </c>
      <c r="D36">
        <v>34</v>
      </c>
      <c r="E36">
        <v>35</v>
      </c>
      <c r="F36">
        <v>36</v>
      </c>
      <c r="G36">
        <v>37</v>
      </c>
      <c r="H36">
        <v>39</v>
      </c>
      <c r="I36">
        <v>40</v>
      </c>
      <c r="Y36">
        <v>4</v>
      </c>
    </row>
    <row r="37" spans="1:25">
      <c r="A37">
        <v>28</v>
      </c>
      <c r="B37">
        <v>30</v>
      </c>
      <c r="C37">
        <v>34</v>
      </c>
      <c r="D37">
        <v>35</v>
      </c>
      <c r="E37">
        <v>36</v>
      </c>
      <c r="F37">
        <v>38</v>
      </c>
      <c r="G37">
        <v>39</v>
      </c>
      <c r="H37">
        <v>41</v>
      </c>
      <c r="I37">
        <v>42</v>
      </c>
      <c r="Y37">
        <v>5</v>
      </c>
    </row>
    <row r="38" spans="1:25">
      <c r="A38">
        <v>29</v>
      </c>
      <c r="B38">
        <v>32</v>
      </c>
      <c r="C38">
        <v>35</v>
      </c>
      <c r="D38">
        <v>36</v>
      </c>
      <c r="E38">
        <v>38</v>
      </c>
      <c r="F38">
        <v>39</v>
      </c>
      <c r="G38">
        <v>40</v>
      </c>
      <c r="H38">
        <v>42</v>
      </c>
      <c r="I38">
        <v>44</v>
      </c>
      <c r="Y38">
        <v>6</v>
      </c>
    </row>
    <row r="39" spans="1:25">
      <c r="A39">
        <v>30</v>
      </c>
      <c r="B39">
        <v>34</v>
      </c>
      <c r="C39">
        <v>37</v>
      </c>
      <c r="D39">
        <v>38</v>
      </c>
      <c r="E39">
        <v>39</v>
      </c>
      <c r="F39">
        <v>40</v>
      </c>
      <c r="G39">
        <v>42</v>
      </c>
      <c r="H39">
        <v>44</v>
      </c>
      <c r="I39">
        <v>46</v>
      </c>
      <c r="Y39">
        <v>7</v>
      </c>
    </row>
    <row r="40" spans="1:25">
      <c r="A40">
        <v>32</v>
      </c>
      <c r="B40">
        <v>35</v>
      </c>
      <c r="C40">
        <v>38</v>
      </c>
      <c r="D40">
        <v>39</v>
      </c>
      <c r="E40">
        <v>41</v>
      </c>
      <c r="F40">
        <v>42</v>
      </c>
      <c r="G40">
        <v>43</v>
      </c>
      <c r="H40">
        <v>46</v>
      </c>
      <c r="I40">
        <v>48</v>
      </c>
      <c r="Y40">
        <v>8</v>
      </c>
    </row>
    <row r="41" spans="1:25">
      <c r="A41">
        <v>34</v>
      </c>
      <c r="B41">
        <v>37</v>
      </c>
      <c r="C41">
        <v>40</v>
      </c>
      <c r="D41">
        <v>41</v>
      </c>
      <c r="E41">
        <v>42</v>
      </c>
      <c r="F41">
        <v>43</v>
      </c>
      <c r="G41">
        <v>45</v>
      </c>
      <c r="H41">
        <v>47</v>
      </c>
      <c r="I41">
        <v>49</v>
      </c>
      <c r="Y41">
        <v>9</v>
      </c>
    </row>
    <row r="42" spans="1:25">
      <c r="A42">
        <v>35</v>
      </c>
      <c r="B42">
        <v>38</v>
      </c>
      <c r="C42">
        <v>41</v>
      </c>
      <c r="D42">
        <v>42</v>
      </c>
      <c r="E42">
        <v>44</v>
      </c>
      <c r="F42">
        <v>45</v>
      </c>
      <c r="G42">
        <v>47</v>
      </c>
      <c r="H42">
        <v>49</v>
      </c>
      <c r="I42">
        <v>51</v>
      </c>
      <c r="Y42">
        <v>10</v>
      </c>
    </row>
    <row r="44" spans="1:25">
      <c r="A44" t="s">
        <v>5</v>
      </c>
    </row>
    <row r="45" spans="1:25">
      <c r="A45" t="s">
        <v>131</v>
      </c>
      <c r="B45" t="s">
        <v>132</v>
      </c>
      <c r="C45" t="s">
        <v>133</v>
      </c>
      <c r="D45" t="s">
        <v>134</v>
      </c>
      <c r="E45" t="s">
        <v>135</v>
      </c>
      <c r="F45" t="s">
        <v>136</v>
      </c>
      <c r="G45" t="s">
        <v>137</v>
      </c>
      <c r="H45" t="s">
        <v>138</v>
      </c>
      <c r="I45" t="s">
        <v>139</v>
      </c>
      <c r="J45">
        <v>15</v>
      </c>
      <c r="K45">
        <v>16</v>
      </c>
      <c r="L45">
        <v>17</v>
      </c>
      <c r="M45">
        <v>18</v>
      </c>
      <c r="N45">
        <v>19</v>
      </c>
      <c r="O45">
        <v>20</v>
      </c>
      <c r="P45">
        <v>25</v>
      </c>
      <c r="Q45">
        <v>30</v>
      </c>
      <c r="R45">
        <v>35</v>
      </c>
      <c r="S45">
        <v>40</v>
      </c>
      <c r="T45">
        <v>45</v>
      </c>
      <c r="U45">
        <v>50</v>
      </c>
      <c r="V45">
        <v>55</v>
      </c>
      <c r="W45">
        <v>60</v>
      </c>
      <c r="X45">
        <v>65</v>
      </c>
      <c r="Y45" t="s">
        <v>3</v>
      </c>
    </row>
    <row r="46" spans="1:25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</row>
    <row r="47" spans="1:25">
      <c r="A47">
        <v>24</v>
      </c>
      <c r="B47">
        <v>25</v>
      </c>
      <c r="C47">
        <v>28</v>
      </c>
      <c r="D47">
        <v>29</v>
      </c>
      <c r="E47">
        <v>31</v>
      </c>
      <c r="F47">
        <v>31</v>
      </c>
      <c r="G47">
        <v>33</v>
      </c>
      <c r="H47">
        <v>34</v>
      </c>
      <c r="I47">
        <v>35</v>
      </c>
      <c r="Y47">
        <v>2</v>
      </c>
    </row>
    <row r="48" spans="1:25">
      <c r="A48">
        <v>26</v>
      </c>
      <c r="B48">
        <v>27</v>
      </c>
      <c r="C48">
        <v>29</v>
      </c>
      <c r="D48">
        <v>30</v>
      </c>
      <c r="E48">
        <v>32</v>
      </c>
      <c r="F48">
        <v>33</v>
      </c>
      <c r="G48">
        <v>34</v>
      </c>
      <c r="H48">
        <v>35</v>
      </c>
      <c r="I48">
        <v>36</v>
      </c>
      <c r="Y48">
        <v>3</v>
      </c>
    </row>
    <row r="49" spans="1:25">
      <c r="A49">
        <v>27</v>
      </c>
      <c r="B49">
        <v>29</v>
      </c>
      <c r="C49">
        <v>31</v>
      </c>
      <c r="D49">
        <v>32</v>
      </c>
      <c r="E49">
        <v>34</v>
      </c>
      <c r="F49">
        <v>34</v>
      </c>
      <c r="G49">
        <v>36</v>
      </c>
      <c r="H49">
        <v>36</v>
      </c>
      <c r="I49">
        <v>37</v>
      </c>
      <c r="Y49">
        <v>4</v>
      </c>
    </row>
    <row r="50" spans="1:25">
      <c r="A50">
        <v>28</v>
      </c>
      <c r="B50">
        <v>30</v>
      </c>
      <c r="C50">
        <v>32</v>
      </c>
      <c r="D50">
        <v>34</v>
      </c>
      <c r="E50">
        <v>35</v>
      </c>
      <c r="F50">
        <v>36</v>
      </c>
      <c r="G50">
        <v>37</v>
      </c>
      <c r="H50">
        <v>38</v>
      </c>
      <c r="I50">
        <v>38</v>
      </c>
      <c r="Y50">
        <v>5</v>
      </c>
    </row>
    <row r="51" spans="1:25">
      <c r="A51">
        <v>29</v>
      </c>
      <c r="B51">
        <v>31</v>
      </c>
      <c r="C51">
        <v>34</v>
      </c>
      <c r="D51">
        <v>35</v>
      </c>
      <c r="E51">
        <v>36</v>
      </c>
      <c r="F51">
        <v>37</v>
      </c>
      <c r="G51">
        <v>38</v>
      </c>
      <c r="H51">
        <v>39</v>
      </c>
      <c r="I51">
        <v>40</v>
      </c>
      <c r="Y51">
        <v>6</v>
      </c>
    </row>
    <row r="52" spans="1:25">
      <c r="A52">
        <v>30</v>
      </c>
      <c r="B52">
        <v>33</v>
      </c>
      <c r="C52">
        <v>35</v>
      </c>
      <c r="D52">
        <v>37</v>
      </c>
      <c r="E52">
        <v>38</v>
      </c>
      <c r="F52">
        <v>39</v>
      </c>
      <c r="G52">
        <v>39</v>
      </c>
      <c r="H52">
        <v>40</v>
      </c>
      <c r="I52">
        <v>41</v>
      </c>
      <c r="Y52">
        <v>7</v>
      </c>
    </row>
    <row r="53" spans="1:25">
      <c r="A53">
        <v>32</v>
      </c>
      <c r="B53">
        <v>35</v>
      </c>
      <c r="C53">
        <v>36</v>
      </c>
      <c r="D53">
        <v>38</v>
      </c>
      <c r="E53">
        <v>39</v>
      </c>
      <c r="F53">
        <v>40</v>
      </c>
      <c r="G53">
        <v>41</v>
      </c>
      <c r="H53">
        <v>42</v>
      </c>
      <c r="I53">
        <v>42</v>
      </c>
      <c r="Y53">
        <v>8</v>
      </c>
    </row>
    <row r="54" spans="1:25">
      <c r="A54">
        <v>34</v>
      </c>
      <c r="B54">
        <v>36</v>
      </c>
      <c r="C54">
        <v>38</v>
      </c>
      <c r="D54">
        <v>40</v>
      </c>
      <c r="E54">
        <v>40</v>
      </c>
      <c r="F54">
        <v>42</v>
      </c>
      <c r="G54">
        <v>42</v>
      </c>
      <c r="H54">
        <v>43</v>
      </c>
      <c r="I54">
        <v>43</v>
      </c>
      <c r="Y54">
        <v>9</v>
      </c>
    </row>
    <row r="55" spans="1:25">
      <c r="A55">
        <v>35</v>
      </c>
      <c r="B55">
        <v>38</v>
      </c>
      <c r="C55">
        <v>39</v>
      </c>
      <c r="D55">
        <v>41</v>
      </c>
      <c r="E55">
        <v>42</v>
      </c>
      <c r="F55">
        <v>43</v>
      </c>
      <c r="G55">
        <v>43</v>
      </c>
      <c r="H55">
        <v>44</v>
      </c>
      <c r="I55">
        <v>45</v>
      </c>
      <c r="Y55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BFD0-DAA8-4A79-BB39-87D21347A2D4}">
  <sheetPr codeName="Sheet17">
    <tabColor theme="1"/>
  </sheetPr>
  <dimension ref="A1:C35"/>
  <sheetViews>
    <sheetView workbookViewId="0"/>
  </sheetViews>
  <sheetFormatPr defaultColWidth="10.7109375" defaultRowHeight="12"/>
  <cols>
    <col min="1" max="25" width="4.7109375" customWidth="1"/>
  </cols>
  <sheetData>
    <row r="1" spans="1:3">
      <c r="A1" t="s">
        <v>4</v>
      </c>
    </row>
    <row r="2" spans="1:3">
      <c r="A2" t="s">
        <v>236</v>
      </c>
      <c r="B2" t="s">
        <v>237</v>
      </c>
      <c r="C2" t="s">
        <v>3</v>
      </c>
    </row>
    <row r="3" spans="1:3">
      <c r="A3" s="4">
        <f t="shared" ref="A3:B7" si="0">ROUND(A23,0)</f>
        <v>0</v>
      </c>
      <c r="B3" s="4">
        <f t="shared" si="0"/>
        <v>0</v>
      </c>
      <c r="C3">
        <v>1</v>
      </c>
    </row>
    <row r="4" spans="1:3">
      <c r="A4" s="4">
        <f t="shared" si="0"/>
        <v>21</v>
      </c>
      <c r="B4" s="4">
        <f t="shared" si="0"/>
        <v>22</v>
      </c>
      <c r="C4">
        <v>2</v>
      </c>
    </row>
    <row r="5" spans="1:3">
      <c r="A5" s="4">
        <f t="shared" si="0"/>
        <v>24</v>
      </c>
      <c r="B5" s="4">
        <f t="shared" si="0"/>
        <v>25</v>
      </c>
      <c r="C5">
        <v>3</v>
      </c>
    </row>
    <row r="6" spans="1:3">
      <c r="A6" s="4">
        <f t="shared" si="0"/>
        <v>26</v>
      </c>
      <c r="B6" s="4">
        <f t="shared" si="0"/>
        <v>27</v>
      </c>
      <c r="C6">
        <v>4</v>
      </c>
    </row>
    <row r="7" spans="1:3">
      <c r="A7" s="4">
        <f t="shared" si="0"/>
        <v>29</v>
      </c>
      <c r="B7" s="4">
        <f t="shared" si="0"/>
        <v>30</v>
      </c>
      <c r="C7">
        <v>5</v>
      </c>
    </row>
    <row r="9" spans="1:3">
      <c r="A9" t="s">
        <v>5</v>
      </c>
    </row>
    <row r="10" spans="1:3">
      <c r="A10" t="s">
        <v>236</v>
      </c>
      <c r="B10" t="s">
        <v>237</v>
      </c>
      <c r="C10" t="s">
        <v>3</v>
      </c>
    </row>
    <row r="11" spans="1:3">
      <c r="A11" s="4">
        <f t="shared" ref="A11:B15" si="1">ROUND(A31,0)</f>
        <v>0</v>
      </c>
      <c r="B11" s="4">
        <f t="shared" si="1"/>
        <v>0</v>
      </c>
      <c r="C11">
        <v>1</v>
      </c>
    </row>
    <row r="12" spans="1:3">
      <c r="A12" s="4">
        <f t="shared" si="1"/>
        <v>20</v>
      </c>
      <c r="B12" s="4">
        <f t="shared" si="1"/>
        <v>21</v>
      </c>
      <c r="C12">
        <v>2</v>
      </c>
    </row>
    <row r="13" spans="1:3">
      <c r="A13" s="4">
        <f t="shared" si="1"/>
        <v>23</v>
      </c>
      <c r="B13" s="4">
        <f t="shared" si="1"/>
        <v>24</v>
      </c>
      <c r="C13">
        <v>3</v>
      </c>
    </row>
    <row r="14" spans="1:3">
      <c r="A14" s="4">
        <f t="shared" si="1"/>
        <v>25</v>
      </c>
      <c r="B14" s="4">
        <f t="shared" si="1"/>
        <v>27</v>
      </c>
      <c r="C14">
        <v>4</v>
      </c>
    </row>
    <row r="15" spans="1:3">
      <c r="A15" s="4">
        <f t="shared" si="1"/>
        <v>28</v>
      </c>
      <c r="B15" s="4">
        <f t="shared" si="1"/>
        <v>30</v>
      </c>
      <c r="C15">
        <v>5</v>
      </c>
    </row>
    <row r="20" spans="1:3">
      <c r="A20" t="s">
        <v>326</v>
      </c>
    </row>
    <row r="21" spans="1:3">
      <c r="A21" t="s">
        <v>4</v>
      </c>
    </row>
    <row r="22" spans="1:3">
      <c r="A22" t="s">
        <v>236</v>
      </c>
      <c r="B22" t="s">
        <v>237</v>
      </c>
      <c r="C22" t="s">
        <v>3</v>
      </c>
    </row>
    <row r="23" spans="1:3">
      <c r="A23" s="4">
        <v>0</v>
      </c>
      <c r="B23" s="4">
        <v>0</v>
      </c>
      <c r="C23">
        <v>1</v>
      </c>
    </row>
    <row r="24" spans="1:3">
      <c r="A24">
        <v>21</v>
      </c>
      <c r="B24">
        <v>22</v>
      </c>
      <c r="C24">
        <v>2</v>
      </c>
    </row>
    <row r="25" spans="1:3">
      <c r="A25">
        <v>24</v>
      </c>
      <c r="B25">
        <v>25</v>
      </c>
      <c r="C25">
        <v>3</v>
      </c>
    </row>
    <row r="26" spans="1:3">
      <c r="A26">
        <v>26</v>
      </c>
      <c r="B26">
        <v>27</v>
      </c>
      <c r="C26">
        <v>4</v>
      </c>
    </row>
    <row r="27" spans="1:3">
      <c r="A27">
        <v>29</v>
      </c>
      <c r="B27">
        <v>30</v>
      </c>
      <c r="C27">
        <v>5</v>
      </c>
    </row>
    <row r="29" spans="1:3">
      <c r="A29" t="s">
        <v>5</v>
      </c>
    </row>
    <row r="30" spans="1:3">
      <c r="A30" t="s">
        <v>236</v>
      </c>
      <c r="B30" t="s">
        <v>237</v>
      </c>
      <c r="C30" t="s">
        <v>3</v>
      </c>
    </row>
    <row r="31" spans="1:3">
      <c r="A31" s="5">
        <v>0</v>
      </c>
      <c r="B31">
        <v>0</v>
      </c>
      <c r="C31">
        <v>1</v>
      </c>
    </row>
    <row r="32" spans="1:3">
      <c r="A32" s="5">
        <v>20</v>
      </c>
      <c r="B32">
        <v>21</v>
      </c>
      <c r="C32">
        <v>2</v>
      </c>
    </row>
    <row r="33" spans="1:3">
      <c r="A33" s="5">
        <v>23</v>
      </c>
      <c r="B33">
        <v>24</v>
      </c>
      <c r="C33">
        <v>3</v>
      </c>
    </row>
    <row r="34" spans="1:3">
      <c r="A34" s="5">
        <v>25</v>
      </c>
      <c r="B34">
        <v>27</v>
      </c>
      <c r="C34">
        <v>4</v>
      </c>
    </row>
    <row r="35" spans="1:3">
      <c r="A35" s="5">
        <v>28</v>
      </c>
      <c r="B35">
        <v>30</v>
      </c>
      <c r="C35">
        <v>5</v>
      </c>
    </row>
  </sheetData>
  <sheetProtection sheet="1" objects="1" scenarios="1"/>
  <phoneticPr fontId="3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tabColor theme="1"/>
  </sheetPr>
  <dimension ref="A1:Y55"/>
  <sheetViews>
    <sheetView workbookViewId="0"/>
  </sheetViews>
  <sheetFormatPr defaultColWidth="10.7109375" defaultRowHeight="12"/>
  <cols>
    <col min="1" max="25" width="4.7109375" customWidth="1"/>
  </cols>
  <sheetData>
    <row r="1" spans="1:25">
      <c r="A1" t="s">
        <v>80</v>
      </c>
    </row>
    <row r="2" spans="1:25">
      <c r="A2" t="s">
        <v>219</v>
      </c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3</v>
      </c>
    </row>
    <row r="3" spans="1:25">
      <c r="A3" t="s">
        <v>245</v>
      </c>
      <c r="B3" t="s">
        <v>245</v>
      </c>
      <c r="C3" t="s">
        <v>245</v>
      </c>
      <c r="D3" t="s">
        <v>245</v>
      </c>
      <c r="E3" t="s">
        <v>245</v>
      </c>
      <c r="F3" t="s">
        <v>245</v>
      </c>
      <c r="G3" t="s">
        <v>245</v>
      </c>
      <c r="H3" t="s">
        <v>245</v>
      </c>
      <c r="I3" t="s">
        <v>245</v>
      </c>
      <c r="Y3">
        <v>1</v>
      </c>
    </row>
    <row r="4" spans="1:25">
      <c r="A4" t="s">
        <v>245</v>
      </c>
      <c r="B4" t="s">
        <v>245</v>
      </c>
      <c r="C4" t="s">
        <v>245</v>
      </c>
      <c r="D4" t="s">
        <v>245</v>
      </c>
      <c r="E4" t="s">
        <v>245</v>
      </c>
      <c r="F4" t="s">
        <v>245</v>
      </c>
      <c r="G4" t="s">
        <v>245</v>
      </c>
      <c r="H4" t="s">
        <v>245</v>
      </c>
      <c r="I4" t="s">
        <v>245</v>
      </c>
      <c r="Y4">
        <v>2</v>
      </c>
    </row>
    <row r="5" spans="1:25">
      <c r="A5">
        <f t="shared" ref="A5:A12" si="0">ROUND(A35,0)</f>
        <v>1</v>
      </c>
      <c r="B5">
        <f t="shared" ref="B5:X12" si="1">ROUND(B35,0)</f>
        <v>1</v>
      </c>
      <c r="C5">
        <f t="shared" si="1"/>
        <v>1</v>
      </c>
      <c r="D5">
        <f t="shared" si="1"/>
        <v>1</v>
      </c>
      <c r="E5">
        <f t="shared" ref="E5:E12" si="2">ROUND(E35,0)</f>
        <v>1</v>
      </c>
      <c r="F5">
        <f t="shared" si="1"/>
        <v>1</v>
      </c>
      <c r="G5">
        <f t="shared" si="1"/>
        <v>1</v>
      </c>
      <c r="H5">
        <f t="shared" si="1"/>
        <v>1</v>
      </c>
      <c r="I5">
        <f t="shared" si="1"/>
        <v>1</v>
      </c>
      <c r="J5">
        <f t="shared" si="1"/>
        <v>0</v>
      </c>
      <c r="K5">
        <f t="shared" si="1"/>
        <v>0</v>
      </c>
      <c r="L5">
        <f t="shared" si="1"/>
        <v>0</v>
      </c>
      <c r="M5">
        <f t="shared" si="1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v>3</v>
      </c>
    </row>
    <row r="6" spans="1:25">
      <c r="A6">
        <f t="shared" si="0"/>
        <v>4</v>
      </c>
      <c r="B6">
        <f t="shared" ref="B6:P6" si="3">ROUND(B36,0)</f>
        <v>5</v>
      </c>
      <c r="C6">
        <f t="shared" si="3"/>
        <v>6</v>
      </c>
      <c r="D6">
        <f t="shared" si="3"/>
        <v>8</v>
      </c>
      <c r="E6">
        <f t="shared" si="2"/>
        <v>9</v>
      </c>
      <c r="F6">
        <f t="shared" si="3"/>
        <v>10</v>
      </c>
      <c r="G6">
        <f t="shared" si="3"/>
        <v>11</v>
      </c>
      <c r="H6">
        <f t="shared" si="3"/>
        <v>12</v>
      </c>
      <c r="I6">
        <f t="shared" si="3"/>
        <v>14</v>
      </c>
      <c r="J6">
        <f t="shared" si="3"/>
        <v>0</v>
      </c>
      <c r="K6">
        <f t="shared" si="3"/>
        <v>0</v>
      </c>
      <c r="L6">
        <f t="shared" si="3"/>
        <v>0</v>
      </c>
      <c r="M6">
        <f t="shared" si="3"/>
        <v>0</v>
      </c>
      <c r="N6">
        <f t="shared" si="3"/>
        <v>0</v>
      </c>
      <c r="O6">
        <f t="shared" si="3"/>
        <v>0</v>
      </c>
      <c r="P6">
        <f t="shared" si="3"/>
        <v>0</v>
      </c>
      <c r="Q6">
        <f t="shared" si="1"/>
        <v>0</v>
      </c>
      <c r="R6">
        <f t="shared" si="1"/>
        <v>0</v>
      </c>
      <c r="S6">
        <f t="shared" si="1"/>
        <v>0</v>
      </c>
      <c r="T6">
        <f t="shared" si="1"/>
        <v>0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0</v>
      </c>
      <c r="Y6">
        <v>4</v>
      </c>
    </row>
    <row r="7" spans="1:25">
      <c r="A7">
        <f t="shared" si="0"/>
        <v>11</v>
      </c>
      <c r="B7">
        <f t="shared" si="1"/>
        <v>12</v>
      </c>
      <c r="C7">
        <f t="shared" si="1"/>
        <v>13</v>
      </c>
      <c r="D7">
        <f t="shared" si="1"/>
        <v>14</v>
      </c>
      <c r="E7">
        <f t="shared" si="2"/>
        <v>15</v>
      </c>
      <c r="F7">
        <f t="shared" si="1"/>
        <v>16</v>
      </c>
      <c r="G7">
        <f t="shared" si="1"/>
        <v>18</v>
      </c>
      <c r="H7">
        <f t="shared" si="1"/>
        <v>19</v>
      </c>
      <c r="I7">
        <f t="shared" si="1"/>
        <v>20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 t="shared" si="1"/>
        <v>0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Y7">
        <v>5</v>
      </c>
    </row>
    <row r="8" spans="1:25">
      <c r="A8">
        <f t="shared" si="0"/>
        <v>18</v>
      </c>
      <c r="B8">
        <f t="shared" si="1"/>
        <v>19</v>
      </c>
      <c r="C8">
        <f t="shared" si="1"/>
        <v>20</v>
      </c>
      <c r="D8">
        <f t="shared" si="1"/>
        <v>21</v>
      </c>
      <c r="E8">
        <f t="shared" si="2"/>
        <v>22</v>
      </c>
      <c r="F8">
        <f t="shared" si="1"/>
        <v>24</v>
      </c>
      <c r="G8">
        <f t="shared" si="1"/>
        <v>25</v>
      </c>
      <c r="H8">
        <f t="shared" si="1"/>
        <v>26</v>
      </c>
      <c r="I8">
        <f t="shared" si="1"/>
        <v>27</v>
      </c>
      <c r="J8">
        <f t="shared" si="1"/>
        <v>0</v>
      </c>
      <c r="K8">
        <f t="shared" si="1"/>
        <v>0</v>
      </c>
      <c r="L8">
        <f t="shared" si="1"/>
        <v>0</v>
      </c>
      <c r="M8">
        <f t="shared" si="1"/>
        <v>0</v>
      </c>
      <c r="N8">
        <f t="shared" si="1"/>
        <v>0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0</v>
      </c>
      <c r="S8">
        <f t="shared" si="1"/>
        <v>0</v>
      </c>
      <c r="T8">
        <f t="shared" si="1"/>
        <v>0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0</v>
      </c>
      <c r="Y8">
        <v>6</v>
      </c>
    </row>
    <row r="9" spans="1:25">
      <c r="A9">
        <f t="shared" si="0"/>
        <v>24</v>
      </c>
      <c r="B9">
        <f t="shared" si="1"/>
        <v>25</v>
      </c>
      <c r="C9">
        <f t="shared" si="1"/>
        <v>26</v>
      </c>
      <c r="D9">
        <f t="shared" si="1"/>
        <v>28</v>
      </c>
      <c r="E9">
        <f t="shared" si="2"/>
        <v>29</v>
      </c>
      <c r="F9">
        <f t="shared" si="1"/>
        <v>30</v>
      </c>
      <c r="G9">
        <f t="shared" si="1"/>
        <v>31</v>
      </c>
      <c r="H9">
        <f t="shared" si="1"/>
        <v>32</v>
      </c>
      <c r="I9">
        <f t="shared" si="1"/>
        <v>34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  <c r="N9">
        <f t="shared" si="1"/>
        <v>0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1"/>
        <v>0</v>
      </c>
      <c r="S9">
        <f t="shared" si="1"/>
        <v>0</v>
      </c>
      <c r="T9">
        <f t="shared" si="1"/>
        <v>0</v>
      </c>
      <c r="U9">
        <f t="shared" si="1"/>
        <v>0</v>
      </c>
      <c r="V9">
        <f t="shared" si="1"/>
        <v>0</v>
      </c>
      <c r="W9">
        <f t="shared" si="1"/>
        <v>0</v>
      </c>
      <c r="X9">
        <f t="shared" si="1"/>
        <v>0</v>
      </c>
      <c r="Y9">
        <v>7</v>
      </c>
    </row>
    <row r="10" spans="1:25">
      <c r="A10">
        <f t="shared" si="0"/>
        <v>31</v>
      </c>
      <c r="B10">
        <f t="shared" si="1"/>
        <v>32</v>
      </c>
      <c r="C10">
        <f t="shared" si="1"/>
        <v>33</v>
      </c>
      <c r="D10">
        <f t="shared" si="1"/>
        <v>34</v>
      </c>
      <c r="E10">
        <f t="shared" si="2"/>
        <v>35</v>
      </c>
      <c r="F10">
        <f t="shared" si="1"/>
        <v>37</v>
      </c>
      <c r="G10">
        <f t="shared" si="1"/>
        <v>38</v>
      </c>
      <c r="H10">
        <f t="shared" si="1"/>
        <v>39</v>
      </c>
      <c r="I10">
        <f t="shared" si="1"/>
        <v>40</v>
      </c>
      <c r="J10">
        <f t="shared" si="1"/>
        <v>0</v>
      </c>
      <c r="K10">
        <f t="shared" si="1"/>
        <v>0</v>
      </c>
      <c r="L10">
        <f t="shared" si="1"/>
        <v>0</v>
      </c>
      <c r="M10">
        <f t="shared" si="1"/>
        <v>0</v>
      </c>
      <c r="N10">
        <f t="shared" si="1"/>
        <v>0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T10">
        <f t="shared" si="1"/>
        <v>0</v>
      </c>
      <c r="U10">
        <f t="shared" si="1"/>
        <v>0</v>
      </c>
      <c r="V10">
        <f t="shared" si="1"/>
        <v>0</v>
      </c>
      <c r="W10">
        <f t="shared" si="1"/>
        <v>0</v>
      </c>
      <c r="X10">
        <f t="shared" si="1"/>
        <v>0</v>
      </c>
      <c r="Y10">
        <v>8</v>
      </c>
    </row>
    <row r="11" spans="1:25">
      <c r="A11">
        <f t="shared" si="0"/>
        <v>37</v>
      </c>
      <c r="B11">
        <f t="shared" si="1"/>
        <v>38</v>
      </c>
      <c r="C11">
        <f t="shared" si="1"/>
        <v>40</v>
      </c>
      <c r="D11">
        <f t="shared" si="1"/>
        <v>41</v>
      </c>
      <c r="E11">
        <f t="shared" si="2"/>
        <v>42</v>
      </c>
      <c r="F11">
        <f t="shared" si="1"/>
        <v>43</v>
      </c>
      <c r="G11">
        <f t="shared" si="1"/>
        <v>44</v>
      </c>
      <c r="H11">
        <f t="shared" si="1"/>
        <v>45</v>
      </c>
      <c r="I11">
        <f t="shared" si="1"/>
        <v>47</v>
      </c>
      <c r="J11">
        <f t="shared" si="1"/>
        <v>0</v>
      </c>
      <c r="K11">
        <f t="shared" si="1"/>
        <v>0</v>
      </c>
      <c r="L11">
        <f t="shared" si="1"/>
        <v>0</v>
      </c>
      <c r="M11">
        <f t="shared" si="1"/>
        <v>0</v>
      </c>
      <c r="N11">
        <f t="shared" si="1"/>
        <v>0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"/>
        <v>0</v>
      </c>
      <c r="T11">
        <f t="shared" si="1"/>
        <v>0</v>
      </c>
      <c r="U11">
        <f t="shared" si="1"/>
        <v>0</v>
      </c>
      <c r="V11">
        <f t="shared" si="1"/>
        <v>0</v>
      </c>
      <c r="W11">
        <f t="shared" si="1"/>
        <v>0</v>
      </c>
      <c r="X11">
        <f t="shared" si="1"/>
        <v>0</v>
      </c>
      <c r="Y11">
        <v>9</v>
      </c>
    </row>
    <row r="12" spans="1:25">
      <c r="A12">
        <f t="shared" si="0"/>
        <v>44</v>
      </c>
      <c r="B12">
        <f t="shared" si="1"/>
        <v>45</v>
      </c>
      <c r="C12">
        <f t="shared" si="1"/>
        <v>46</v>
      </c>
      <c r="D12">
        <f t="shared" si="1"/>
        <v>47</v>
      </c>
      <c r="E12">
        <f t="shared" si="2"/>
        <v>48</v>
      </c>
      <c r="F12">
        <f t="shared" si="1"/>
        <v>50</v>
      </c>
      <c r="G12">
        <f t="shared" si="1"/>
        <v>51</v>
      </c>
      <c r="H12">
        <f t="shared" si="1"/>
        <v>52</v>
      </c>
      <c r="I12">
        <f t="shared" si="1"/>
        <v>53</v>
      </c>
      <c r="J12">
        <f t="shared" si="1"/>
        <v>0</v>
      </c>
      <c r="K12">
        <f t="shared" si="1"/>
        <v>0</v>
      </c>
      <c r="L12">
        <f t="shared" si="1"/>
        <v>0</v>
      </c>
      <c r="M12">
        <f t="shared" si="1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T12">
        <f t="shared" si="1"/>
        <v>0</v>
      </c>
      <c r="U12">
        <f t="shared" si="1"/>
        <v>0</v>
      </c>
      <c r="V12">
        <f t="shared" si="1"/>
        <v>0</v>
      </c>
      <c r="W12">
        <f t="shared" si="1"/>
        <v>0</v>
      </c>
      <c r="X12">
        <f t="shared" si="1"/>
        <v>0</v>
      </c>
      <c r="Y12">
        <v>10</v>
      </c>
    </row>
    <row r="14" spans="1:25">
      <c r="A14" t="s">
        <v>81</v>
      </c>
    </row>
    <row r="15" spans="1:25">
      <c r="A15" t="s">
        <v>219</v>
      </c>
      <c r="B15" t="s">
        <v>220</v>
      </c>
      <c r="C15" t="s">
        <v>221</v>
      </c>
      <c r="D15" t="s">
        <v>222</v>
      </c>
      <c r="E15" t="s">
        <v>223</v>
      </c>
      <c r="F15" t="s">
        <v>224</v>
      </c>
      <c r="G15" t="s">
        <v>225</v>
      </c>
      <c r="H15" t="s">
        <v>226</v>
      </c>
      <c r="I15" t="s">
        <v>227</v>
      </c>
      <c r="J15">
        <v>15</v>
      </c>
      <c r="K15">
        <v>16</v>
      </c>
      <c r="L15">
        <v>17</v>
      </c>
      <c r="M15">
        <v>18</v>
      </c>
      <c r="N15">
        <v>19</v>
      </c>
      <c r="O15">
        <v>20</v>
      </c>
      <c r="P15">
        <v>25</v>
      </c>
      <c r="Q15">
        <v>30</v>
      </c>
      <c r="R15">
        <v>35</v>
      </c>
      <c r="S15">
        <v>40</v>
      </c>
      <c r="T15">
        <v>45</v>
      </c>
      <c r="U15">
        <v>50</v>
      </c>
      <c r="V15">
        <v>55</v>
      </c>
      <c r="W15">
        <v>60</v>
      </c>
      <c r="X15">
        <v>65</v>
      </c>
      <c r="Y15" t="s">
        <v>3</v>
      </c>
    </row>
    <row r="16" spans="1:25">
      <c r="A16" t="s">
        <v>245</v>
      </c>
      <c r="B16" t="s">
        <v>245</v>
      </c>
      <c r="C16" t="s">
        <v>245</v>
      </c>
      <c r="D16" t="s">
        <v>245</v>
      </c>
      <c r="E16" t="s">
        <v>245</v>
      </c>
      <c r="F16" t="s">
        <v>245</v>
      </c>
      <c r="G16" t="s">
        <v>245</v>
      </c>
      <c r="H16" t="s">
        <v>245</v>
      </c>
      <c r="I16" t="s">
        <v>245</v>
      </c>
      <c r="Y16">
        <v>1</v>
      </c>
    </row>
    <row r="17" spans="1:25">
      <c r="A17" t="s">
        <v>245</v>
      </c>
      <c r="B17" t="s">
        <v>245</v>
      </c>
      <c r="C17" t="s">
        <v>245</v>
      </c>
      <c r="D17" t="s">
        <v>245</v>
      </c>
      <c r="E17" t="s">
        <v>245</v>
      </c>
      <c r="F17" t="s">
        <v>245</v>
      </c>
      <c r="G17" t="s">
        <v>245</v>
      </c>
      <c r="H17" t="s">
        <v>245</v>
      </c>
      <c r="I17" t="s">
        <v>245</v>
      </c>
      <c r="Y17">
        <v>2</v>
      </c>
    </row>
    <row r="18" spans="1:25">
      <c r="A18">
        <f t="shared" ref="A18:A25" si="4">ROUND(A48,0)</f>
        <v>1</v>
      </c>
      <c r="B18">
        <f t="shared" ref="B18:X18" si="5">ROUND(B48,0)</f>
        <v>1</v>
      </c>
      <c r="C18">
        <f t="shared" si="5"/>
        <v>1</v>
      </c>
      <c r="D18">
        <f t="shared" si="5"/>
        <v>1</v>
      </c>
      <c r="E18">
        <f t="shared" si="5"/>
        <v>1</v>
      </c>
      <c r="F18">
        <f t="shared" si="5"/>
        <v>1</v>
      </c>
      <c r="G18">
        <f t="shared" si="5"/>
        <v>1</v>
      </c>
      <c r="H18">
        <f t="shared" ref="H18:H25" si="6">ROUND(H48,0)</f>
        <v>1</v>
      </c>
      <c r="I18">
        <f t="shared" si="5"/>
        <v>1</v>
      </c>
      <c r="J18">
        <f t="shared" si="5"/>
        <v>0</v>
      </c>
      <c r="K18">
        <f t="shared" si="5"/>
        <v>0</v>
      </c>
      <c r="L18">
        <f t="shared" si="5"/>
        <v>0</v>
      </c>
      <c r="M18">
        <f t="shared" si="5"/>
        <v>0</v>
      </c>
      <c r="N18">
        <f t="shared" si="5"/>
        <v>0</v>
      </c>
      <c r="O18">
        <f t="shared" si="5"/>
        <v>0</v>
      </c>
      <c r="P18">
        <f t="shared" si="5"/>
        <v>0</v>
      </c>
      <c r="Q18">
        <f t="shared" si="5"/>
        <v>0</v>
      </c>
      <c r="R18">
        <f t="shared" si="5"/>
        <v>0</v>
      </c>
      <c r="S18">
        <f t="shared" si="5"/>
        <v>0</v>
      </c>
      <c r="T18">
        <f t="shared" si="5"/>
        <v>0</v>
      </c>
      <c r="U18">
        <f t="shared" si="5"/>
        <v>0</v>
      </c>
      <c r="V18">
        <f t="shared" si="5"/>
        <v>0</v>
      </c>
      <c r="W18">
        <f t="shared" si="5"/>
        <v>0</v>
      </c>
      <c r="X18">
        <f t="shared" si="5"/>
        <v>0</v>
      </c>
      <c r="Y18">
        <v>3</v>
      </c>
    </row>
    <row r="19" spans="1:25">
      <c r="A19">
        <f t="shared" si="4"/>
        <v>3</v>
      </c>
      <c r="B19">
        <f t="shared" ref="B19:X19" si="7">ROUND(B49,0)</f>
        <v>5</v>
      </c>
      <c r="C19">
        <f t="shared" si="7"/>
        <v>5</v>
      </c>
      <c r="D19">
        <f t="shared" si="7"/>
        <v>5</v>
      </c>
      <c r="E19">
        <f t="shared" si="7"/>
        <v>6</v>
      </c>
      <c r="F19">
        <f t="shared" si="7"/>
        <v>6</v>
      </c>
      <c r="G19">
        <f t="shared" si="7"/>
        <v>7</v>
      </c>
      <c r="H19">
        <f t="shared" si="6"/>
        <v>8</v>
      </c>
      <c r="I19">
        <f t="shared" si="7"/>
        <v>8</v>
      </c>
      <c r="J19">
        <f t="shared" si="7"/>
        <v>0</v>
      </c>
      <c r="K19">
        <f t="shared" si="7"/>
        <v>0</v>
      </c>
      <c r="L19">
        <f t="shared" si="7"/>
        <v>0</v>
      </c>
      <c r="M19">
        <f t="shared" si="7"/>
        <v>0</v>
      </c>
      <c r="N19">
        <f t="shared" si="7"/>
        <v>0</v>
      </c>
      <c r="O19">
        <f t="shared" si="7"/>
        <v>0</v>
      </c>
      <c r="P19">
        <f t="shared" si="7"/>
        <v>0</v>
      </c>
      <c r="Q19">
        <f t="shared" si="7"/>
        <v>0</v>
      </c>
      <c r="R19">
        <f t="shared" si="7"/>
        <v>0</v>
      </c>
      <c r="S19">
        <f t="shared" si="7"/>
        <v>0</v>
      </c>
      <c r="T19">
        <f t="shared" si="7"/>
        <v>0</v>
      </c>
      <c r="U19">
        <f t="shared" si="7"/>
        <v>0</v>
      </c>
      <c r="V19">
        <f t="shared" si="7"/>
        <v>0</v>
      </c>
      <c r="W19">
        <f t="shared" si="7"/>
        <v>0</v>
      </c>
      <c r="X19">
        <f t="shared" si="7"/>
        <v>0</v>
      </c>
      <c r="Y19">
        <v>4</v>
      </c>
    </row>
    <row r="20" spans="1:25">
      <c r="A20">
        <f t="shared" si="4"/>
        <v>10</v>
      </c>
      <c r="B20">
        <f t="shared" ref="B20:X20" si="8">ROUND(B50,0)</f>
        <v>11</v>
      </c>
      <c r="C20">
        <f t="shared" si="8"/>
        <v>11</v>
      </c>
      <c r="D20">
        <f t="shared" si="8"/>
        <v>12</v>
      </c>
      <c r="E20">
        <f t="shared" si="8"/>
        <v>12</v>
      </c>
      <c r="F20">
        <f t="shared" si="8"/>
        <v>13</v>
      </c>
      <c r="G20">
        <f t="shared" si="8"/>
        <v>13</v>
      </c>
      <c r="H20">
        <f t="shared" si="6"/>
        <v>14</v>
      </c>
      <c r="I20">
        <f t="shared" si="8"/>
        <v>15</v>
      </c>
      <c r="J20">
        <f t="shared" si="8"/>
        <v>0</v>
      </c>
      <c r="K20">
        <f t="shared" si="8"/>
        <v>0</v>
      </c>
      <c r="L20">
        <f t="shared" si="8"/>
        <v>0</v>
      </c>
      <c r="M20">
        <f t="shared" si="8"/>
        <v>0</v>
      </c>
      <c r="N20">
        <f t="shared" si="8"/>
        <v>0</v>
      </c>
      <c r="O20">
        <f t="shared" si="8"/>
        <v>0</v>
      </c>
      <c r="P20">
        <f t="shared" si="8"/>
        <v>0</v>
      </c>
      <c r="Q20">
        <f t="shared" si="8"/>
        <v>0</v>
      </c>
      <c r="R20">
        <f t="shared" si="8"/>
        <v>0</v>
      </c>
      <c r="S20">
        <f t="shared" si="8"/>
        <v>0</v>
      </c>
      <c r="T20">
        <f t="shared" si="8"/>
        <v>0</v>
      </c>
      <c r="U20">
        <f t="shared" si="8"/>
        <v>0</v>
      </c>
      <c r="V20">
        <f t="shared" si="8"/>
        <v>0</v>
      </c>
      <c r="W20">
        <f t="shared" si="8"/>
        <v>0</v>
      </c>
      <c r="X20">
        <f t="shared" si="8"/>
        <v>0</v>
      </c>
      <c r="Y20">
        <v>5</v>
      </c>
    </row>
    <row r="21" spans="1:25">
      <c r="A21">
        <f t="shared" si="4"/>
        <v>17</v>
      </c>
      <c r="B21">
        <f t="shared" ref="B21:X21" si="9">ROUND(B51,0)</f>
        <v>18</v>
      </c>
      <c r="C21">
        <f t="shared" si="9"/>
        <v>18</v>
      </c>
      <c r="D21">
        <f t="shared" si="9"/>
        <v>19</v>
      </c>
      <c r="E21">
        <f t="shared" si="9"/>
        <v>19</v>
      </c>
      <c r="F21">
        <f t="shared" si="9"/>
        <v>20</v>
      </c>
      <c r="G21">
        <f t="shared" si="9"/>
        <v>20</v>
      </c>
      <c r="H21">
        <f t="shared" si="6"/>
        <v>21</v>
      </c>
      <c r="I21">
        <f t="shared" si="9"/>
        <v>22</v>
      </c>
      <c r="J21">
        <f t="shared" si="9"/>
        <v>0</v>
      </c>
      <c r="K21">
        <f t="shared" si="9"/>
        <v>0</v>
      </c>
      <c r="L21">
        <f t="shared" si="9"/>
        <v>0</v>
      </c>
      <c r="M21">
        <f t="shared" si="9"/>
        <v>0</v>
      </c>
      <c r="N21">
        <f t="shared" si="9"/>
        <v>0</v>
      </c>
      <c r="O21">
        <f t="shared" si="9"/>
        <v>0</v>
      </c>
      <c r="P21">
        <f t="shared" si="9"/>
        <v>0</v>
      </c>
      <c r="Q21">
        <f t="shared" si="9"/>
        <v>0</v>
      </c>
      <c r="R21">
        <f t="shared" si="9"/>
        <v>0</v>
      </c>
      <c r="S21">
        <f t="shared" si="9"/>
        <v>0</v>
      </c>
      <c r="T21">
        <f t="shared" si="9"/>
        <v>0</v>
      </c>
      <c r="U21">
        <f t="shared" si="9"/>
        <v>0</v>
      </c>
      <c r="V21">
        <f t="shared" si="9"/>
        <v>0</v>
      </c>
      <c r="W21">
        <f t="shared" si="9"/>
        <v>0</v>
      </c>
      <c r="X21">
        <f t="shared" si="9"/>
        <v>0</v>
      </c>
      <c r="Y21">
        <v>6</v>
      </c>
    </row>
    <row r="22" spans="1:25">
      <c r="A22">
        <f t="shared" si="4"/>
        <v>23</v>
      </c>
      <c r="B22">
        <f t="shared" ref="B22:X22" si="10">ROUND(B52,0)</f>
        <v>25</v>
      </c>
      <c r="C22">
        <f t="shared" si="10"/>
        <v>25</v>
      </c>
      <c r="D22">
        <f t="shared" si="10"/>
        <v>25</v>
      </c>
      <c r="E22">
        <f t="shared" si="10"/>
        <v>26</v>
      </c>
      <c r="F22">
        <f t="shared" si="10"/>
        <v>26</v>
      </c>
      <c r="G22">
        <f t="shared" si="10"/>
        <v>27</v>
      </c>
      <c r="H22">
        <f t="shared" si="6"/>
        <v>28</v>
      </c>
      <c r="I22">
        <f t="shared" si="10"/>
        <v>28</v>
      </c>
      <c r="J22">
        <f t="shared" si="10"/>
        <v>0</v>
      </c>
      <c r="K22">
        <f t="shared" si="10"/>
        <v>0</v>
      </c>
      <c r="L22">
        <f t="shared" si="10"/>
        <v>0</v>
      </c>
      <c r="M22">
        <f t="shared" si="10"/>
        <v>0</v>
      </c>
      <c r="N22">
        <f t="shared" si="10"/>
        <v>0</v>
      </c>
      <c r="O22">
        <f t="shared" si="10"/>
        <v>0</v>
      </c>
      <c r="P22">
        <f t="shared" si="10"/>
        <v>0</v>
      </c>
      <c r="Q22">
        <f t="shared" si="10"/>
        <v>0</v>
      </c>
      <c r="R22">
        <f t="shared" si="10"/>
        <v>0</v>
      </c>
      <c r="S22">
        <f t="shared" si="10"/>
        <v>0</v>
      </c>
      <c r="T22">
        <f t="shared" si="10"/>
        <v>0</v>
      </c>
      <c r="U22">
        <f t="shared" si="10"/>
        <v>0</v>
      </c>
      <c r="V22">
        <f t="shared" si="10"/>
        <v>0</v>
      </c>
      <c r="W22">
        <f t="shared" si="10"/>
        <v>0</v>
      </c>
      <c r="X22">
        <f t="shared" si="10"/>
        <v>0</v>
      </c>
      <c r="Y22">
        <v>7</v>
      </c>
    </row>
    <row r="23" spans="1:25">
      <c r="A23">
        <f t="shared" si="4"/>
        <v>30</v>
      </c>
      <c r="B23">
        <f t="shared" ref="B23:X23" si="11">ROUND(B53,0)</f>
        <v>31</v>
      </c>
      <c r="C23">
        <f t="shared" si="11"/>
        <v>31</v>
      </c>
      <c r="D23">
        <f t="shared" si="11"/>
        <v>32</v>
      </c>
      <c r="E23">
        <f t="shared" si="11"/>
        <v>32</v>
      </c>
      <c r="F23">
        <f t="shared" si="11"/>
        <v>33</v>
      </c>
      <c r="G23">
        <f t="shared" si="11"/>
        <v>33</v>
      </c>
      <c r="H23">
        <f t="shared" si="6"/>
        <v>34</v>
      </c>
      <c r="I23">
        <f t="shared" si="11"/>
        <v>35</v>
      </c>
      <c r="J23">
        <f t="shared" si="11"/>
        <v>0</v>
      </c>
      <c r="K23">
        <f t="shared" si="11"/>
        <v>0</v>
      </c>
      <c r="L23">
        <f t="shared" si="11"/>
        <v>0</v>
      </c>
      <c r="M23">
        <f t="shared" si="11"/>
        <v>0</v>
      </c>
      <c r="N23">
        <f t="shared" si="11"/>
        <v>0</v>
      </c>
      <c r="O23">
        <f t="shared" si="11"/>
        <v>0</v>
      </c>
      <c r="P23">
        <f t="shared" si="11"/>
        <v>0</v>
      </c>
      <c r="Q23">
        <f t="shared" si="11"/>
        <v>0</v>
      </c>
      <c r="R23">
        <f t="shared" si="11"/>
        <v>0</v>
      </c>
      <c r="S23">
        <f t="shared" si="11"/>
        <v>0</v>
      </c>
      <c r="T23">
        <f t="shared" si="11"/>
        <v>0</v>
      </c>
      <c r="U23">
        <f t="shared" si="11"/>
        <v>0</v>
      </c>
      <c r="V23">
        <f t="shared" si="11"/>
        <v>0</v>
      </c>
      <c r="W23">
        <f t="shared" si="11"/>
        <v>0</v>
      </c>
      <c r="X23">
        <f t="shared" si="11"/>
        <v>0</v>
      </c>
      <c r="Y23">
        <v>8</v>
      </c>
    </row>
    <row r="24" spans="1:25">
      <c r="A24">
        <f t="shared" si="4"/>
        <v>36</v>
      </c>
      <c r="B24">
        <f t="shared" ref="B24:X24" si="12">ROUND(B54,0)</f>
        <v>38</v>
      </c>
      <c r="C24">
        <f t="shared" si="12"/>
        <v>38</v>
      </c>
      <c r="D24">
        <f t="shared" si="12"/>
        <v>38</v>
      </c>
      <c r="E24">
        <f t="shared" si="12"/>
        <v>39</v>
      </c>
      <c r="F24">
        <f t="shared" si="12"/>
        <v>39</v>
      </c>
      <c r="G24">
        <f t="shared" si="12"/>
        <v>40</v>
      </c>
      <c r="H24">
        <f t="shared" si="6"/>
        <v>40</v>
      </c>
      <c r="I24">
        <f t="shared" si="12"/>
        <v>41</v>
      </c>
      <c r="J24">
        <f t="shared" si="12"/>
        <v>0</v>
      </c>
      <c r="K24">
        <f t="shared" si="12"/>
        <v>0</v>
      </c>
      <c r="L24">
        <f t="shared" si="12"/>
        <v>0</v>
      </c>
      <c r="M24">
        <f t="shared" si="12"/>
        <v>0</v>
      </c>
      <c r="N24">
        <f t="shared" si="12"/>
        <v>0</v>
      </c>
      <c r="O24">
        <f t="shared" si="12"/>
        <v>0</v>
      </c>
      <c r="P24">
        <f t="shared" si="12"/>
        <v>0</v>
      </c>
      <c r="Q24">
        <f t="shared" si="12"/>
        <v>0</v>
      </c>
      <c r="R24">
        <f t="shared" si="12"/>
        <v>0</v>
      </c>
      <c r="S24">
        <f t="shared" si="12"/>
        <v>0</v>
      </c>
      <c r="T24">
        <f t="shared" si="12"/>
        <v>0</v>
      </c>
      <c r="U24">
        <f t="shared" si="12"/>
        <v>0</v>
      </c>
      <c r="V24">
        <f t="shared" si="12"/>
        <v>0</v>
      </c>
      <c r="W24">
        <f t="shared" si="12"/>
        <v>0</v>
      </c>
      <c r="X24">
        <f t="shared" si="12"/>
        <v>0</v>
      </c>
      <c r="Y24">
        <v>9</v>
      </c>
    </row>
    <row r="25" spans="1:25">
      <c r="A25">
        <f t="shared" si="4"/>
        <v>43</v>
      </c>
      <c r="B25">
        <f t="shared" ref="B25:X25" si="13">ROUND(B55,0)</f>
        <v>43</v>
      </c>
      <c r="C25">
        <f t="shared" si="13"/>
        <v>44</v>
      </c>
      <c r="D25">
        <f t="shared" si="13"/>
        <v>45</v>
      </c>
      <c r="E25">
        <f t="shared" si="13"/>
        <v>45</v>
      </c>
      <c r="F25">
        <f t="shared" si="13"/>
        <v>46</v>
      </c>
      <c r="G25">
        <f t="shared" si="13"/>
        <v>46</v>
      </c>
      <c r="H25">
        <f t="shared" si="6"/>
        <v>47</v>
      </c>
      <c r="I25">
        <f t="shared" si="13"/>
        <v>48</v>
      </c>
      <c r="J25">
        <f t="shared" si="13"/>
        <v>0</v>
      </c>
      <c r="K25">
        <f t="shared" si="13"/>
        <v>0</v>
      </c>
      <c r="L25">
        <f t="shared" si="13"/>
        <v>0</v>
      </c>
      <c r="M25">
        <f t="shared" si="13"/>
        <v>0</v>
      </c>
      <c r="N25">
        <f t="shared" si="13"/>
        <v>0</v>
      </c>
      <c r="O25">
        <f t="shared" si="13"/>
        <v>0</v>
      </c>
      <c r="P25">
        <f t="shared" si="13"/>
        <v>0</v>
      </c>
      <c r="Q25">
        <f t="shared" si="13"/>
        <v>0</v>
      </c>
      <c r="R25">
        <f t="shared" si="13"/>
        <v>0</v>
      </c>
      <c r="S25">
        <f t="shared" si="13"/>
        <v>0</v>
      </c>
      <c r="T25">
        <f t="shared" si="13"/>
        <v>0</v>
      </c>
      <c r="U25">
        <f t="shared" si="13"/>
        <v>0</v>
      </c>
      <c r="V25">
        <f t="shared" si="13"/>
        <v>0</v>
      </c>
      <c r="W25">
        <f t="shared" si="13"/>
        <v>0</v>
      </c>
      <c r="X25">
        <f t="shared" si="13"/>
        <v>0</v>
      </c>
      <c r="Y25">
        <v>10</v>
      </c>
    </row>
    <row r="30" spans="1:25">
      <c r="A30" t="s">
        <v>325</v>
      </c>
    </row>
    <row r="31" spans="1:25">
      <c r="A31" t="s">
        <v>4</v>
      </c>
    </row>
    <row r="32" spans="1:25">
      <c r="A32" t="s">
        <v>131</v>
      </c>
      <c r="B32" t="s">
        <v>132</v>
      </c>
      <c r="C32" t="s">
        <v>133</v>
      </c>
      <c r="D32" t="s">
        <v>134</v>
      </c>
      <c r="E32" t="s">
        <v>135</v>
      </c>
      <c r="F32" t="s">
        <v>136</v>
      </c>
      <c r="G32" t="s">
        <v>137</v>
      </c>
      <c r="H32" t="s">
        <v>138</v>
      </c>
      <c r="I32" t="s">
        <v>139</v>
      </c>
      <c r="J32">
        <v>15</v>
      </c>
      <c r="K32">
        <v>16</v>
      </c>
      <c r="L32">
        <v>17</v>
      </c>
      <c r="M32">
        <v>18</v>
      </c>
      <c r="N32">
        <v>19</v>
      </c>
      <c r="O32">
        <v>20</v>
      </c>
      <c r="P32">
        <v>25</v>
      </c>
      <c r="Q32">
        <v>30</v>
      </c>
      <c r="R32">
        <v>35</v>
      </c>
      <c r="S32">
        <v>40</v>
      </c>
      <c r="T32">
        <v>45</v>
      </c>
      <c r="U32">
        <v>50</v>
      </c>
      <c r="V32">
        <v>55</v>
      </c>
      <c r="W32">
        <v>60</v>
      </c>
      <c r="X32">
        <v>65</v>
      </c>
      <c r="Y32" t="s">
        <v>3</v>
      </c>
    </row>
    <row r="33" spans="1:25">
      <c r="A33" t="s">
        <v>245</v>
      </c>
      <c r="B33" t="s">
        <v>245</v>
      </c>
      <c r="C33" t="s">
        <v>245</v>
      </c>
      <c r="D33" t="s">
        <v>245</v>
      </c>
      <c r="E33" t="s">
        <v>245</v>
      </c>
      <c r="F33" t="s">
        <v>245</v>
      </c>
      <c r="G33" t="s">
        <v>245</v>
      </c>
      <c r="H33" t="s">
        <v>245</v>
      </c>
      <c r="I33" t="s">
        <v>245</v>
      </c>
      <c r="Y33">
        <v>1</v>
      </c>
    </row>
    <row r="34" spans="1:25">
      <c r="A34" t="s">
        <v>245</v>
      </c>
      <c r="B34" t="s">
        <v>245</v>
      </c>
      <c r="C34" t="s">
        <v>245</v>
      </c>
      <c r="D34" t="s">
        <v>245</v>
      </c>
      <c r="E34" t="s">
        <v>245</v>
      </c>
      <c r="F34" t="s">
        <v>245</v>
      </c>
      <c r="G34" t="s">
        <v>245</v>
      </c>
      <c r="H34" t="s">
        <v>245</v>
      </c>
      <c r="I34" t="s">
        <v>245</v>
      </c>
      <c r="Y34">
        <v>2</v>
      </c>
    </row>
    <row r="35" spans="1:25">
      <c r="A35">
        <v>1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Y35">
        <v>3</v>
      </c>
    </row>
    <row r="36" spans="1:25">
      <c r="A36">
        <v>3.8345040239979884</v>
      </c>
      <c r="B36">
        <v>5</v>
      </c>
      <c r="C36">
        <v>5.6139066214005844</v>
      </c>
      <c r="D36">
        <v>8</v>
      </c>
      <c r="E36">
        <v>9.0465066214005851</v>
      </c>
      <c r="F36">
        <v>10</v>
      </c>
      <c r="G36">
        <v>11</v>
      </c>
      <c r="H36">
        <v>12</v>
      </c>
      <c r="I36">
        <v>14</v>
      </c>
      <c r="Y36">
        <v>4</v>
      </c>
    </row>
    <row r="37" spans="1:25">
      <c r="A37">
        <v>11</v>
      </c>
      <c r="B37">
        <v>12</v>
      </c>
      <c r="C37">
        <v>13</v>
      </c>
      <c r="D37">
        <v>13.708935540466861</v>
      </c>
      <c r="E37">
        <v>15.425235540466861</v>
      </c>
      <c r="F37">
        <v>16</v>
      </c>
      <c r="G37">
        <v>18</v>
      </c>
      <c r="H37">
        <v>19</v>
      </c>
      <c r="I37">
        <v>20</v>
      </c>
      <c r="Y37">
        <v>5</v>
      </c>
    </row>
    <row r="38" spans="1:25">
      <c r="A38">
        <v>18</v>
      </c>
      <c r="B38">
        <v>19</v>
      </c>
      <c r="C38">
        <v>20</v>
      </c>
      <c r="D38">
        <v>21</v>
      </c>
      <c r="E38">
        <v>22</v>
      </c>
      <c r="F38">
        <v>24</v>
      </c>
      <c r="G38">
        <v>25</v>
      </c>
      <c r="H38">
        <v>26</v>
      </c>
      <c r="I38">
        <v>27</v>
      </c>
      <c r="Y38">
        <v>6</v>
      </c>
    </row>
    <row r="39" spans="1:25">
      <c r="A39">
        <v>24</v>
      </c>
      <c r="B39">
        <v>25</v>
      </c>
      <c r="C39">
        <v>26</v>
      </c>
      <c r="D39">
        <v>28</v>
      </c>
      <c r="E39">
        <v>29</v>
      </c>
      <c r="F39">
        <v>30</v>
      </c>
      <c r="G39">
        <v>31</v>
      </c>
      <c r="H39">
        <v>32</v>
      </c>
      <c r="I39">
        <v>34</v>
      </c>
      <c r="Y39">
        <v>7</v>
      </c>
    </row>
    <row r="40" spans="1:25">
      <c r="A40">
        <v>31</v>
      </c>
      <c r="B40">
        <v>32</v>
      </c>
      <c r="C40">
        <v>33</v>
      </c>
      <c r="D40">
        <v>34</v>
      </c>
      <c r="E40">
        <v>35</v>
      </c>
      <c r="F40">
        <v>37</v>
      </c>
      <c r="G40">
        <v>38</v>
      </c>
      <c r="H40">
        <v>39</v>
      </c>
      <c r="I40">
        <v>40</v>
      </c>
      <c r="Y40">
        <v>8</v>
      </c>
    </row>
    <row r="41" spans="1:25">
      <c r="A41">
        <v>37</v>
      </c>
      <c r="B41">
        <v>38</v>
      </c>
      <c r="C41">
        <v>40</v>
      </c>
      <c r="D41">
        <v>41</v>
      </c>
      <c r="E41">
        <v>42</v>
      </c>
      <c r="F41">
        <v>43</v>
      </c>
      <c r="G41">
        <v>44</v>
      </c>
      <c r="H41">
        <v>45</v>
      </c>
      <c r="I41">
        <v>47</v>
      </c>
      <c r="Y41">
        <v>9</v>
      </c>
    </row>
    <row r="42" spans="1:25">
      <c r="A42">
        <v>44</v>
      </c>
      <c r="B42">
        <v>45</v>
      </c>
      <c r="C42">
        <v>46</v>
      </c>
      <c r="D42">
        <v>47</v>
      </c>
      <c r="E42">
        <v>48</v>
      </c>
      <c r="F42">
        <v>50</v>
      </c>
      <c r="G42">
        <v>51</v>
      </c>
      <c r="H42">
        <v>52</v>
      </c>
      <c r="I42">
        <v>53</v>
      </c>
      <c r="Y42">
        <v>10</v>
      </c>
    </row>
    <row r="44" spans="1:25">
      <c r="A44" t="s">
        <v>5</v>
      </c>
    </row>
    <row r="45" spans="1:25">
      <c r="A45" t="s">
        <v>131</v>
      </c>
      <c r="B45" t="s">
        <v>132</v>
      </c>
      <c r="C45" t="s">
        <v>133</v>
      </c>
      <c r="D45" t="s">
        <v>134</v>
      </c>
      <c r="E45" t="s">
        <v>135</v>
      </c>
      <c r="F45" t="s">
        <v>136</v>
      </c>
      <c r="G45" t="s">
        <v>137</v>
      </c>
      <c r="H45" t="s">
        <v>138</v>
      </c>
      <c r="I45" t="s">
        <v>139</v>
      </c>
      <c r="J45">
        <v>15</v>
      </c>
      <c r="K45">
        <v>16</v>
      </c>
      <c r="L45">
        <v>17</v>
      </c>
      <c r="M45">
        <v>18</v>
      </c>
      <c r="N45">
        <v>19</v>
      </c>
      <c r="O45">
        <v>20</v>
      </c>
      <c r="P45">
        <v>25</v>
      </c>
      <c r="Q45">
        <v>30</v>
      </c>
      <c r="R45">
        <v>35</v>
      </c>
      <c r="S45">
        <v>40</v>
      </c>
      <c r="T45">
        <v>45</v>
      </c>
      <c r="U45">
        <v>50</v>
      </c>
      <c r="V45">
        <v>55</v>
      </c>
      <c r="W45">
        <v>60</v>
      </c>
      <c r="X45">
        <v>65</v>
      </c>
      <c r="Y45" t="s">
        <v>3</v>
      </c>
    </row>
    <row r="46" spans="1:25">
      <c r="A46" t="s">
        <v>245</v>
      </c>
      <c r="B46" t="s">
        <v>245</v>
      </c>
      <c r="C46" t="s">
        <v>245</v>
      </c>
      <c r="D46" t="s">
        <v>245</v>
      </c>
      <c r="E46" t="s">
        <v>245</v>
      </c>
      <c r="F46" t="s">
        <v>245</v>
      </c>
      <c r="G46" t="s">
        <v>245</v>
      </c>
      <c r="H46" t="s">
        <v>245</v>
      </c>
      <c r="I46" t="s">
        <v>245</v>
      </c>
      <c r="Y46">
        <v>1</v>
      </c>
    </row>
    <row r="47" spans="1:25">
      <c r="A47" t="s">
        <v>245</v>
      </c>
      <c r="B47" t="s">
        <v>245</v>
      </c>
      <c r="C47" t="s">
        <v>245</v>
      </c>
      <c r="D47" t="s">
        <v>245</v>
      </c>
      <c r="E47" t="s">
        <v>245</v>
      </c>
      <c r="F47" t="s">
        <v>245</v>
      </c>
      <c r="G47" t="s">
        <v>245</v>
      </c>
      <c r="H47" t="s">
        <v>245</v>
      </c>
      <c r="I47" t="s">
        <v>245</v>
      </c>
      <c r="Y47">
        <v>2</v>
      </c>
    </row>
    <row r="48" spans="1:25">
      <c r="A48">
        <v>1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Y48">
        <v>3</v>
      </c>
    </row>
    <row r="49" spans="1:25">
      <c r="A49">
        <v>3.4077867235618413</v>
      </c>
      <c r="B49">
        <v>5</v>
      </c>
      <c r="C49">
        <v>5</v>
      </c>
      <c r="D49">
        <v>5</v>
      </c>
      <c r="E49">
        <v>6</v>
      </c>
      <c r="F49">
        <v>5.930786723561841</v>
      </c>
      <c r="G49">
        <v>7</v>
      </c>
      <c r="H49">
        <v>8</v>
      </c>
      <c r="I49">
        <v>8</v>
      </c>
      <c r="Y49">
        <v>4</v>
      </c>
    </row>
    <row r="50" spans="1:25">
      <c r="A50">
        <v>9.6442622411872794</v>
      </c>
      <c r="B50">
        <v>11</v>
      </c>
      <c r="C50">
        <v>10.653462241187279</v>
      </c>
      <c r="D50">
        <v>12</v>
      </c>
      <c r="E50">
        <v>11.662662241187279</v>
      </c>
      <c r="F50">
        <v>13</v>
      </c>
      <c r="G50">
        <v>12.671862241187281</v>
      </c>
      <c r="H50">
        <v>14</v>
      </c>
      <c r="I50">
        <v>15</v>
      </c>
      <c r="Y50">
        <v>5</v>
      </c>
    </row>
    <row r="51" spans="1:25">
      <c r="A51">
        <v>17</v>
      </c>
      <c r="B51">
        <v>18</v>
      </c>
      <c r="C51">
        <v>18</v>
      </c>
      <c r="D51">
        <v>19</v>
      </c>
      <c r="E51">
        <v>19</v>
      </c>
      <c r="F51">
        <v>20</v>
      </c>
      <c r="G51">
        <v>20</v>
      </c>
      <c r="H51">
        <v>21</v>
      </c>
      <c r="I51">
        <v>22</v>
      </c>
      <c r="Y51">
        <v>6</v>
      </c>
    </row>
    <row r="52" spans="1:25">
      <c r="A52">
        <v>23</v>
      </c>
      <c r="B52">
        <v>25</v>
      </c>
      <c r="C52">
        <v>25</v>
      </c>
      <c r="D52">
        <v>25</v>
      </c>
      <c r="E52">
        <v>26</v>
      </c>
      <c r="F52">
        <v>26</v>
      </c>
      <c r="G52">
        <v>27</v>
      </c>
      <c r="H52">
        <v>28</v>
      </c>
      <c r="I52">
        <v>28</v>
      </c>
      <c r="Y52">
        <v>7</v>
      </c>
    </row>
    <row r="53" spans="1:25">
      <c r="A53">
        <v>30</v>
      </c>
      <c r="B53">
        <v>31</v>
      </c>
      <c r="C53">
        <v>31</v>
      </c>
      <c r="D53">
        <v>32</v>
      </c>
      <c r="E53">
        <v>32</v>
      </c>
      <c r="F53">
        <v>33</v>
      </c>
      <c r="G53">
        <v>33</v>
      </c>
      <c r="H53">
        <v>34</v>
      </c>
      <c r="I53">
        <v>35</v>
      </c>
      <c r="Y53">
        <v>8</v>
      </c>
    </row>
    <row r="54" spans="1:25">
      <c r="A54">
        <v>36</v>
      </c>
      <c r="B54">
        <v>38</v>
      </c>
      <c r="C54">
        <v>38</v>
      </c>
      <c r="D54">
        <v>38</v>
      </c>
      <c r="E54">
        <v>39</v>
      </c>
      <c r="F54">
        <v>39</v>
      </c>
      <c r="G54">
        <v>40</v>
      </c>
      <c r="H54">
        <v>40</v>
      </c>
      <c r="I54">
        <v>41</v>
      </c>
      <c r="Y54">
        <v>9</v>
      </c>
    </row>
    <row r="55" spans="1:25">
      <c r="A55">
        <v>43</v>
      </c>
      <c r="B55">
        <v>43</v>
      </c>
      <c r="C55">
        <v>44</v>
      </c>
      <c r="D55">
        <v>45</v>
      </c>
      <c r="E55">
        <v>45</v>
      </c>
      <c r="F55">
        <v>46</v>
      </c>
      <c r="G55">
        <v>46</v>
      </c>
      <c r="H55">
        <v>47</v>
      </c>
      <c r="I55">
        <v>48</v>
      </c>
      <c r="Y55">
        <v>10</v>
      </c>
    </row>
  </sheetData>
  <sheetProtection sheet="1" objects="1" scenarios="1"/>
  <sortState ref="A15:Y15">
    <sortCondition ref="A15"/>
  </sortState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EE8F5-838A-42DF-A01A-B083EEC7E1BB}">
  <sheetPr codeName="Sheet19">
    <tabColor theme="1"/>
  </sheetPr>
  <dimension ref="A1:Y24"/>
  <sheetViews>
    <sheetView workbookViewId="0"/>
  </sheetViews>
  <sheetFormatPr defaultColWidth="10.7109375" defaultRowHeight="12"/>
  <cols>
    <col min="1" max="25" width="4.7109375" customWidth="1"/>
  </cols>
  <sheetData>
    <row r="1" spans="1:25">
      <c r="A1" t="s">
        <v>80</v>
      </c>
    </row>
    <row r="2" spans="1:25">
      <c r="A2" t="s">
        <v>219</v>
      </c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3</v>
      </c>
    </row>
    <row r="3" spans="1:25">
      <c r="A3">
        <f>ROUND(A18,0)</f>
        <v>0</v>
      </c>
      <c r="B3">
        <f t="shared" ref="B3:X3" si="0">ROUND(B18,0)</f>
        <v>0</v>
      </c>
      <c r="C3">
        <f t="shared" si="0"/>
        <v>0</v>
      </c>
      <c r="D3">
        <f t="shared" si="0"/>
        <v>0</v>
      </c>
      <c r="E3">
        <f t="shared" si="0"/>
        <v>0</v>
      </c>
      <c r="F3">
        <f>ROUND(F18,0)</f>
        <v>0</v>
      </c>
      <c r="G3">
        <f t="shared" si="0"/>
        <v>0</v>
      </c>
      <c r="H3">
        <f t="shared" si="0"/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  <c r="N3">
        <f t="shared" si="0"/>
        <v>0</v>
      </c>
      <c r="O3">
        <f t="shared" si="0"/>
        <v>0</v>
      </c>
      <c r="P3">
        <f t="shared" si="0"/>
        <v>0</v>
      </c>
      <c r="Q3">
        <f t="shared" si="0"/>
        <v>0</v>
      </c>
      <c r="R3">
        <f t="shared" si="0"/>
        <v>0</v>
      </c>
      <c r="S3">
        <f t="shared" si="0"/>
        <v>0</v>
      </c>
      <c r="T3">
        <f t="shared" si="0"/>
        <v>0</v>
      </c>
      <c r="U3">
        <f t="shared" si="0"/>
        <v>0</v>
      </c>
      <c r="V3">
        <f t="shared" si="0"/>
        <v>0</v>
      </c>
      <c r="W3">
        <f t="shared" si="0"/>
        <v>0</v>
      </c>
      <c r="X3">
        <f t="shared" si="0"/>
        <v>0</v>
      </c>
      <c r="Y3">
        <v>1</v>
      </c>
    </row>
    <row r="4" spans="1:25">
      <c r="A4">
        <f>ROUND(A19,0)</f>
        <v>14</v>
      </c>
      <c r="B4">
        <f t="shared" ref="B4:X4" si="1">ROUND(B19,0)</f>
        <v>15</v>
      </c>
      <c r="C4">
        <f t="shared" si="1"/>
        <v>17</v>
      </c>
      <c r="D4">
        <f t="shared" si="1"/>
        <v>18</v>
      </c>
      <c r="E4">
        <f t="shared" si="1"/>
        <v>19</v>
      </c>
      <c r="F4">
        <f>ROUND(F19,0)</f>
        <v>20</v>
      </c>
      <c r="G4">
        <f t="shared" si="1"/>
        <v>23</v>
      </c>
      <c r="H4">
        <f t="shared" si="1"/>
        <v>24</v>
      </c>
      <c r="I4">
        <f t="shared" si="1"/>
        <v>26</v>
      </c>
      <c r="J4">
        <f t="shared" si="1"/>
        <v>0</v>
      </c>
      <c r="K4">
        <f t="shared" si="1"/>
        <v>0</v>
      </c>
      <c r="L4">
        <f t="shared" si="1"/>
        <v>0</v>
      </c>
      <c r="M4">
        <f t="shared" si="1"/>
        <v>0</v>
      </c>
      <c r="N4">
        <f t="shared" si="1"/>
        <v>0</v>
      </c>
      <c r="O4">
        <f t="shared" si="1"/>
        <v>0</v>
      </c>
      <c r="P4">
        <f t="shared" si="1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Y4">
        <v>2</v>
      </c>
    </row>
    <row r="6" spans="1:25">
      <c r="A6" t="s">
        <v>81</v>
      </c>
    </row>
    <row r="7" spans="1:25">
      <c r="A7" t="s">
        <v>219</v>
      </c>
      <c r="B7" t="s">
        <v>220</v>
      </c>
      <c r="C7" t="s">
        <v>221</v>
      </c>
      <c r="D7" t="s">
        <v>222</v>
      </c>
      <c r="E7" t="s">
        <v>223</v>
      </c>
      <c r="F7" t="s">
        <v>224</v>
      </c>
      <c r="G7" t="s">
        <v>225</v>
      </c>
      <c r="H7" t="s">
        <v>226</v>
      </c>
      <c r="I7" t="s">
        <v>227</v>
      </c>
      <c r="J7">
        <v>15</v>
      </c>
      <c r="K7">
        <v>16</v>
      </c>
      <c r="L7">
        <v>17</v>
      </c>
      <c r="M7">
        <v>18</v>
      </c>
      <c r="N7">
        <v>19</v>
      </c>
      <c r="O7">
        <v>20</v>
      </c>
      <c r="P7">
        <v>25</v>
      </c>
      <c r="Q7">
        <v>30</v>
      </c>
      <c r="R7">
        <v>35</v>
      </c>
      <c r="S7">
        <v>40</v>
      </c>
      <c r="T7">
        <v>45</v>
      </c>
      <c r="U7">
        <v>50</v>
      </c>
      <c r="V7">
        <v>55</v>
      </c>
      <c r="W7">
        <v>60</v>
      </c>
      <c r="X7">
        <v>65</v>
      </c>
      <c r="Y7" t="s">
        <v>3</v>
      </c>
    </row>
    <row r="8" spans="1:25">
      <c r="A8">
        <f>ROUND(A23,0)</f>
        <v>0</v>
      </c>
      <c r="B8">
        <f t="shared" ref="B8:X8" si="2">ROUND(B23,0)</f>
        <v>0</v>
      </c>
      <c r="C8">
        <f t="shared" si="2"/>
        <v>0</v>
      </c>
      <c r="D8">
        <f t="shared" si="2"/>
        <v>0</v>
      </c>
      <c r="E8">
        <f>ROUND(E23,0)</f>
        <v>0</v>
      </c>
      <c r="F8">
        <f t="shared" si="2"/>
        <v>0</v>
      </c>
      <c r="G8">
        <f t="shared" si="2"/>
        <v>0</v>
      </c>
      <c r="H8">
        <f t="shared" si="2"/>
        <v>0</v>
      </c>
      <c r="I8">
        <f t="shared" si="2"/>
        <v>0</v>
      </c>
      <c r="J8">
        <f t="shared" si="2"/>
        <v>0</v>
      </c>
      <c r="K8">
        <f t="shared" si="2"/>
        <v>0</v>
      </c>
      <c r="L8">
        <f t="shared" si="2"/>
        <v>0</v>
      </c>
      <c r="M8">
        <f t="shared" si="2"/>
        <v>0</v>
      </c>
      <c r="N8">
        <f t="shared" si="2"/>
        <v>0</v>
      </c>
      <c r="O8">
        <f t="shared" si="2"/>
        <v>0</v>
      </c>
      <c r="P8">
        <f t="shared" si="2"/>
        <v>0</v>
      </c>
      <c r="Q8">
        <f t="shared" si="2"/>
        <v>0</v>
      </c>
      <c r="R8">
        <f t="shared" si="2"/>
        <v>0</v>
      </c>
      <c r="S8">
        <f t="shared" si="2"/>
        <v>0</v>
      </c>
      <c r="T8">
        <f t="shared" si="2"/>
        <v>0</v>
      </c>
      <c r="U8">
        <f t="shared" si="2"/>
        <v>0</v>
      </c>
      <c r="V8">
        <f t="shared" si="2"/>
        <v>0</v>
      </c>
      <c r="W8">
        <f t="shared" si="2"/>
        <v>0</v>
      </c>
      <c r="X8">
        <f t="shared" si="2"/>
        <v>0</v>
      </c>
      <c r="Y8">
        <v>1</v>
      </c>
    </row>
    <row r="9" spans="1:25">
      <c r="A9">
        <f>ROUND(A24,0)</f>
        <v>13</v>
      </c>
      <c r="B9">
        <f t="shared" ref="B9:X9" si="3">ROUND(B24,0)</f>
        <v>14</v>
      </c>
      <c r="C9">
        <f t="shared" si="3"/>
        <v>14</v>
      </c>
      <c r="D9">
        <f t="shared" si="3"/>
        <v>15</v>
      </c>
      <c r="E9">
        <f>ROUND(E24,0)</f>
        <v>15</v>
      </c>
      <c r="F9">
        <f t="shared" si="3"/>
        <v>17</v>
      </c>
      <c r="G9">
        <f t="shared" si="3"/>
        <v>18</v>
      </c>
      <c r="H9">
        <f t="shared" si="3"/>
        <v>18</v>
      </c>
      <c r="I9">
        <f t="shared" si="3"/>
        <v>19</v>
      </c>
      <c r="J9">
        <f t="shared" si="3"/>
        <v>0</v>
      </c>
      <c r="K9">
        <f t="shared" si="3"/>
        <v>0</v>
      </c>
      <c r="L9">
        <f t="shared" si="3"/>
        <v>0</v>
      </c>
      <c r="M9">
        <f t="shared" si="3"/>
        <v>0</v>
      </c>
      <c r="N9">
        <f t="shared" si="3"/>
        <v>0</v>
      </c>
      <c r="O9">
        <f t="shared" si="3"/>
        <v>0</v>
      </c>
      <c r="P9">
        <f t="shared" si="3"/>
        <v>0</v>
      </c>
      <c r="Q9">
        <f t="shared" si="3"/>
        <v>0</v>
      </c>
      <c r="R9">
        <f t="shared" si="3"/>
        <v>0</v>
      </c>
      <c r="S9">
        <f t="shared" si="3"/>
        <v>0</v>
      </c>
      <c r="T9">
        <f t="shared" si="3"/>
        <v>0</v>
      </c>
      <c r="U9">
        <f t="shared" si="3"/>
        <v>0</v>
      </c>
      <c r="V9">
        <f t="shared" si="3"/>
        <v>0</v>
      </c>
      <c r="W9">
        <f t="shared" si="3"/>
        <v>0</v>
      </c>
      <c r="X9">
        <f t="shared" si="3"/>
        <v>0</v>
      </c>
      <c r="Y9">
        <v>2</v>
      </c>
    </row>
    <row r="15" spans="1:25">
      <c r="A15" t="s">
        <v>326</v>
      </c>
    </row>
    <row r="16" spans="1:25">
      <c r="A16" t="s">
        <v>4</v>
      </c>
    </row>
    <row r="17" spans="1:25">
      <c r="A17" t="s">
        <v>131</v>
      </c>
      <c r="B17" t="s">
        <v>132</v>
      </c>
      <c r="C17" t="s">
        <v>133</v>
      </c>
      <c r="D17" t="s">
        <v>134</v>
      </c>
      <c r="E17" t="s">
        <v>135</v>
      </c>
      <c r="F17" t="s">
        <v>136</v>
      </c>
      <c r="G17" t="s">
        <v>137</v>
      </c>
      <c r="H17" t="s">
        <v>138</v>
      </c>
      <c r="I17" t="s">
        <v>139</v>
      </c>
      <c r="J17">
        <v>15</v>
      </c>
      <c r="K17">
        <v>16</v>
      </c>
      <c r="L17">
        <v>17</v>
      </c>
      <c r="M17">
        <v>18</v>
      </c>
      <c r="N17">
        <v>19</v>
      </c>
      <c r="O17">
        <v>20</v>
      </c>
      <c r="P17">
        <v>25</v>
      </c>
      <c r="Q17">
        <v>30</v>
      </c>
      <c r="R17">
        <v>35</v>
      </c>
      <c r="S17">
        <v>40</v>
      </c>
      <c r="T17">
        <v>45</v>
      </c>
      <c r="U17">
        <v>50</v>
      </c>
      <c r="V17">
        <v>55</v>
      </c>
      <c r="W17">
        <v>60</v>
      </c>
      <c r="X17">
        <v>65</v>
      </c>
      <c r="Y17" t="s">
        <v>3</v>
      </c>
    </row>
    <row r="18" spans="1:25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1</v>
      </c>
    </row>
    <row r="19" spans="1:25">
      <c r="A19">
        <v>14</v>
      </c>
      <c r="B19">
        <v>15</v>
      </c>
      <c r="C19">
        <v>17</v>
      </c>
      <c r="D19">
        <v>18</v>
      </c>
      <c r="E19">
        <v>19</v>
      </c>
      <c r="F19">
        <v>20</v>
      </c>
      <c r="G19">
        <v>23</v>
      </c>
      <c r="H19">
        <v>24</v>
      </c>
      <c r="I19">
        <v>26</v>
      </c>
      <c r="Y19">
        <v>2</v>
      </c>
    </row>
    <row r="21" spans="1:25">
      <c r="A21" t="s">
        <v>5</v>
      </c>
    </row>
    <row r="22" spans="1:25">
      <c r="A22" t="s">
        <v>131</v>
      </c>
      <c r="B22" t="s">
        <v>132</v>
      </c>
      <c r="C22" t="s">
        <v>133</v>
      </c>
      <c r="D22" t="s">
        <v>134</v>
      </c>
      <c r="E22" t="s">
        <v>135</v>
      </c>
      <c r="F22" t="s">
        <v>136</v>
      </c>
      <c r="G22" t="s">
        <v>137</v>
      </c>
      <c r="H22" t="s">
        <v>138</v>
      </c>
      <c r="I22" t="s">
        <v>139</v>
      </c>
      <c r="J22">
        <v>15</v>
      </c>
      <c r="K22">
        <v>16</v>
      </c>
      <c r="L22">
        <v>17</v>
      </c>
      <c r="M22">
        <v>18</v>
      </c>
      <c r="N22">
        <v>19</v>
      </c>
      <c r="O22">
        <v>20</v>
      </c>
      <c r="P22">
        <v>25</v>
      </c>
      <c r="Q22">
        <v>30</v>
      </c>
      <c r="R22">
        <v>35</v>
      </c>
      <c r="S22">
        <v>40</v>
      </c>
      <c r="T22">
        <v>45</v>
      </c>
      <c r="U22">
        <v>50</v>
      </c>
      <c r="V22">
        <v>55</v>
      </c>
      <c r="W22">
        <v>60</v>
      </c>
      <c r="X22">
        <v>65</v>
      </c>
      <c r="Y22" t="s">
        <v>3</v>
      </c>
    </row>
    <row r="23" spans="1:25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1</v>
      </c>
    </row>
    <row r="24" spans="1:25">
      <c r="A24">
        <v>13</v>
      </c>
      <c r="B24">
        <v>14</v>
      </c>
      <c r="C24">
        <v>14</v>
      </c>
      <c r="D24">
        <v>15</v>
      </c>
      <c r="E24">
        <v>15</v>
      </c>
      <c r="F24">
        <v>17</v>
      </c>
      <c r="G24">
        <v>18</v>
      </c>
      <c r="H24">
        <v>18</v>
      </c>
      <c r="I24">
        <v>19</v>
      </c>
      <c r="Y24">
        <v>2</v>
      </c>
    </row>
  </sheetData>
  <sheetProtection sheet="1" objects="1" scenarios="1"/>
  <phoneticPr fontId="3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>
    <tabColor theme="1"/>
  </sheetPr>
  <dimension ref="A1:Y55"/>
  <sheetViews>
    <sheetView topLeftCell="A4" workbookViewId="0"/>
  </sheetViews>
  <sheetFormatPr defaultColWidth="10.7109375" defaultRowHeight="12"/>
  <cols>
    <col min="1" max="25" width="4.7109375" customWidth="1"/>
  </cols>
  <sheetData>
    <row r="1" spans="1:25">
      <c r="A1" t="s">
        <v>4</v>
      </c>
    </row>
    <row r="2" spans="1:25">
      <c r="A2" t="s">
        <v>219</v>
      </c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3</v>
      </c>
    </row>
    <row r="3" spans="1:25">
      <c r="A3">
        <f t="shared" ref="A3:A12" si="0">ROUND(A33,0)</f>
        <v>0</v>
      </c>
      <c r="B3">
        <f t="shared" ref="B3:X12" si="1">ROUND(B33,0)</f>
        <v>0</v>
      </c>
      <c r="C3">
        <f t="shared" si="1"/>
        <v>0</v>
      </c>
      <c r="D3">
        <f t="shared" ref="D3:D12" si="2">ROUND(D33,0)</f>
        <v>0</v>
      </c>
      <c r="E3">
        <f t="shared" si="1"/>
        <v>0</v>
      </c>
      <c r="F3">
        <f t="shared" si="1"/>
        <v>0</v>
      </c>
      <c r="G3">
        <f t="shared" si="1"/>
        <v>0</v>
      </c>
      <c r="H3">
        <f t="shared" si="1"/>
        <v>0</v>
      </c>
      <c r="I3">
        <f t="shared" si="1"/>
        <v>0</v>
      </c>
      <c r="J3">
        <f t="shared" si="1"/>
        <v>0</v>
      </c>
      <c r="K3">
        <f t="shared" si="1"/>
        <v>0</v>
      </c>
      <c r="L3">
        <f t="shared" si="1"/>
        <v>0</v>
      </c>
      <c r="M3">
        <f t="shared" si="1"/>
        <v>0</v>
      </c>
      <c r="N3">
        <f t="shared" si="1"/>
        <v>0</v>
      </c>
      <c r="O3">
        <f t="shared" si="1"/>
        <v>0</v>
      </c>
      <c r="P3">
        <f t="shared" si="1"/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Y3">
        <v>1</v>
      </c>
    </row>
    <row r="4" spans="1:25">
      <c r="A4">
        <f t="shared" si="0"/>
        <v>2</v>
      </c>
      <c r="B4">
        <f t="shared" ref="B4:P4" si="3">ROUND(B34,0)</f>
        <v>5</v>
      </c>
      <c r="C4">
        <f t="shared" si="3"/>
        <v>8</v>
      </c>
      <c r="D4">
        <f t="shared" si="2"/>
        <v>13</v>
      </c>
      <c r="E4">
        <f t="shared" si="3"/>
        <v>18</v>
      </c>
      <c r="F4">
        <f t="shared" si="3"/>
        <v>24</v>
      </c>
      <c r="G4">
        <f t="shared" si="3"/>
        <v>32</v>
      </c>
      <c r="H4">
        <f t="shared" si="3"/>
        <v>47</v>
      </c>
      <c r="I4">
        <f t="shared" si="3"/>
        <v>53</v>
      </c>
      <c r="J4">
        <f t="shared" si="3"/>
        <v>0</v>
      </c>
      <c r="K4">
        <f t="shared" si="3"/>
        <v>0</v>
      </c>
      <c r="L4">
        <f t="shared" si="3"/>
        <v>0</v>
      </c>
      <c r="M4">
        <f t="shared" si="3"/>
        <v>0</v>
      </c>
      <c r="N4">
        <f t="shared" si="3"/>
        <v>0</v>
      </c>
      <c r="O4">
        <f t="shared" si="3"/>
        <v>0</v>
      </c>
      <c r="P4">
        <f t="shared" si="3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Y4">
        <v>2</v>
      </c>
    </row>
    <row r="5" spans="1:25">
      <c r="A5">
        <f t="shared" si="0"/>
        <v>7</v>
      </c>
      <c r="B5">
        <f t="shared" si="1"/>
        <v>12</v>
      </c>
      <c r="C5">
        <f t="shared" si="1"/>
        <v>17</v>
      </c>
      <c r="D5">
        <f t="shared" si="2"/>
        <v>22</v>
      </c>
      <c r="E5">
        <f t="shared" si="1"/>
        <v>28</v>
      </c>
      <c r="F5">
        <f t="shared" si="1"/>
        <v>35</v>
      </c>
      <c r="G5">
        <f t="shared" si="1"/>
        <v>43</v>
      </c>
      <c r="H5">
        <f t="shared" si="1"/>
        <v>59</v>
      </c>
      <c r="I5">
        <f t="shared" si="1"/>
        <v>65</v>
      </c>
      <c r="J5">
        <f t="shared" si="1"/>
        <v>0</v>
      </c>
      <c r="K5">
        <f t="shared" si="1"/>
        <v>0</v>
      </c>
      <c r="L5">
        <f t="shared" si="1"/>
        <v>0</v>
      </c>
      <c r="M5">
        <f t="shared" si="1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v>3</v>
      </c>
    </row>
    <row r="6" spans="1:25">
      <c r="A6">
        <f t="shared" si="0"/>
        <v>12</v>
      </c>
      <c r="B6">
        <f t="shared" si="1"/>
        <v>19</v>
      </c>
      <c r="C6">
        <f t="shared" si="1"/>
        <v>25</v>
      </c>
      <c r="D6">
        <f t="shared" si="2"/>
        <v>31</v>
      </c>
      <c r="E6">
        <f t="shared" si="1"/>
        <v>39</v>
      </c>
      <c r="F6">
        <f t="shared" si="1"/>
        <v>47</v>
      </c>
      <c r="G6">
        <f t="shared" si="1"/>
        <v>55</v>
      </c>
      <c r="H6">
        <f t="shared" si="1"/>
        <v>71</v>
      </c>
      <c r="I6">
        <f t="shared" si="1"/>
        <v>77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0</v>
      </c>
      <c r="O6">
        <f t="shared" si="1"/>
        <v>0</v>
      </c>
      <c r="P6">
        <f t="shared" si="1"/>
        <v>0</v>
      </c>
      <c r="Q6">
        <f t="shared" si="1"/>
        <v>0</v>
      </c>
      <c r="R6">
        <f t="shared" si="1"/>
        <v>0</v>
      </c>
      <c r="S6">
        <f t="shared" si="1"/>
        <v>0</v>
      </c>
      <c r="T6">
        <f t="shared" si="1"/>
        <v>0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0</v>
      </c>
      <c r="Y6">
        <v>4</v>
      </c>
    </row>
    <row r="7" spans="1:25">
      <c r="A7">
        <f t="shared" si="0"/>
        <v>16</v>
      </c>
      <c r="B7">
        <f t="shared" si="1"/>
        <v>26</v>
      </c>
      <c r="C7">
        <f t="shared" si="1"/>
        <v>34</v>
      </c>
      <c r="D7">
        <f t="shared" si="2"/>
        <v>41</v>
      </c>
      <c r="E7">
        <f t="shared" si="1"/>
        <v>50</v>
      </c>
      <c r="F7">
        <f t="shared" si="1"/>
        <v>58</v>
      </c>
      <c r="G7">
        <f t="shared" si="1"/>
        <v>66</v>
      </c>
      <c r="H7">
        <f t="shared" si="1"/>
        <v>82</v>
      </c>
      <c r="I7">
        <f t="shared" si="1"/>
        <v>89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 t="shared" si="1"/>
        <v>0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Y7">
        <v>5</v>
      </c>
    </row>
    <row r="8" spans="1:25">
      <c r="A8">
        <f t="shared" si="0"/>
        <v>22</v>
      </c>
      <c r="B8">
        <f t="shared" si="1"/>
        <v>33</v>
      </c>
      <c r="C8">
        <f t="shared" si="1"/>
        <v>43</v>
      </c>
      <c r="D8">
        <f t="shared" si="2"/>
        <v>51</v>
      </c>
      <c r="E8">
        <f t="shared" si="1"/>
        <v>61</v>
      </c>
      <c r="F8">
        <f t="shared" si="1"/>
        <v>70</v>
      </c>
      <c r="G8">
        <f t="shared" si="1"/>
        <v>78</v>
      </c>
      <c r="H8">
        <f t="shared" si="1"/>
        <v>95</v>
      </c>
      <c r="I8">
        <f t="shared" si="1"/>
        <v>101</v>
      </c>
      <c r="J8">
        <f t="shared" si="1"/>
        <v>0</v>
      </c>
      <c r="K8">
        <f t="shared" si="1"/>
        <v>0</v>
      </c>
      <c r="L8">
        <f t="shared" si="1"/>
        <v>0</v>
      </c>
      <c r="M8">
        <f t="shared" si="1"/>
        <v>0</v>
      </c>
      <c r="N8">
        <f t="shared" si="1"/>
        <v>0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0</v>
      </c>
      <c r="S8">
        <f t="shared" si="1"/>
        <v>0</v>
      </c>
      <c r="T8">
        <f t="shared" si="1"/>
        <v>0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0</v>
      </c>
      <c r="Y8">
        <v>6</v>
      </c>
    </row>
    <row r="9" spans="1:25">
      <c r="A9">
        <f t="shared" si="0"/>
        <v>26</v>
      </c>
      <c r="B9">
        <f t="shared" si="1"/>
        <v>40</v>
      </c>
      <c r="C9">
        <f t="shared" si="1"/>
        <v>52</v>
      </c>
      <c r="D9">
        <f t="shared" si="2"/>
        <v>60</v>
      </c>
      <c r="E9">
        <f t="shared" si="1"/>
        <v>71</v>
      </c>
      <c r="F9">
        <f t="shared" si="1"/>
        <v>81</v>
      </c>
      <c r="G9">
        <f t="shared" si="1"/>
        <v>89</v>
      </c>
      <c r="H9">
        <f t="shared" si="1"/>
        <v>107</v>
      </c>
      <c r="I9">
        <f t="shared" si="1"/>
        <v>113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  <c r="N9">
        <f t="shared" si="1"/>
        <v>0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1"/>
        <v>0</v>
      </c>
      <c r="S9">
        <f t="shared" si="1"/>
        <v>0</v>
      </c>
      <c r="T9">
        <f t="shared" si="1"/>
        <v>0</v>
      </c>
      <c r="U9">
        <f t="shared" si="1"/>
        <v>0</v>
      </c>
      <c r="V9">
        <f t="shared" si="1"/>
        <v>0</v>
      </c>
      <c r="W9">
        <f t="shared" si="1"/>
        <v>0</v>
      </c>
      <c r="X9">
        <f t="shared" si="1"/>
        <v>0</v>
      </c>
      <c r="Y9">
        <v>7</v>
      </c>
    </row>
    <row r="10" spans="1:25">
      <c r="A10">
        <f t="shared" si="0"/>
        <v>31</v>
      </c>
      <c r="B10">
        <f t="shared" si="1"/>
        <v>47</v>
      </c>
      <c r="C10">
        <f t="shared" si="1"/>
        <v>60</v>
      </c>
      <c r="D10">
        <f t="shared" si="2"/>
        <v>70</v>
      </c>
      <c r="E10">
        <f t="shared" si="1"/>
        <v>82</v>
      </c>
      <c r="F10">
        <f t="shared" si="1"/>
        <v>92</v>
      </c>
      <c r="G10">
        <f t="shared" si="1"/>
        <v>100</v>
      </c>
      <c r="H10">
        <f t="shared" si="1"/>
        <v>118</v>
      </c>
      <c r="I10">
        <f t="shared" si="1"/>
        <v>125</v>
      </c>
      <c r="J10">
        <f t="shared" si="1"/>
        <v>0</v>
      </c>
      <c r="K10">
        <f t="shared" si="1"/>
        <v>0</v>
      </c>
      <c r="L10">
        <f t="shared" si="1"/>
        <v>0</v>
      </c>
      <c r="M10">
        <f t="shared" si="1"/>
        <v>0</v>
      </c>
      <c r="N10">
        <f t="shared" si="1"/>
        <v>0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T10">
        <f t="shared" si="1"/>
        <v>0</v>
      </c>
      <c r="U10">
        <f t="shared" si="1"/>
        <v>0</v>
      </c>
      <c r="V10">
        <f t="shared" si="1"/>
        <v>0</v>
      </c>
      <c r="W10">
        <f t="shared" si="1"/>
        <v>0</v>
      </c>
      <c r="X10">
        <f t="shared" si="1"/>
        <v>0</v>
      </c>
      <c r="Y10">
        <v>8</v>
      </c>
    </row>
    <row r="11" spans="1:25">
      <c r="A11">
        <f t="shared" si="0"/>
        <v>36</v>
      </c>
      <c r="B11">
        <f t="shared" si="1"/>
        <v>54</v>
      </c>
      <c r="C11">
        <f t="shared" si="1"/>
        <v>69</v>
      </c>
      <c r="D11">
        <f t="shared" si="2"/>
        <v>79</v>
      </c>
      <c r="E11">
        <f t="shared" si="1"/>
        <v>92</v>
      </c>
      <c r="F11">
        <f t="shared" si="1"/>
        <v>103</v>
      </c>
      <c r="G11">
        <f t="shared" si="1"/>
        <v>112</v>
      </c>
      <c r="H11">
        <f t="shared" si="1"/>
        <v>130</v>
      </c>
      <c r="I11">
        <f t="shared" si="1"/>
        <v>137</v>
      </c>
      <c r="J11">
        <f t="shared" si="1"/>
        <v>0</v>
      </c>
      <c r="K11">
        <f t="shared" si="1"/>
        <v>0</v>
      </c>
      <c r="L11">
        <f t="shared" si="1"/>
        <v>0</v>
      </c>
      <c r="M11">
        <f t="shared" si="1"/>
        <v>0</v>
      </c>
      <c r="N11">
        <f t="shared" si="1"/>
        <v>0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"/>
        <v>0</v>
      </c>
      <c r="T11">
        <f t="shared" si="1"/>
        <v>0</v>
      </c>
      <c r="U11">
        <f t="shared" si="1"/>
        <v>0</v>
      </c>
      <c r="V11">
        <f t="shared" si="1"/>
        <v>0</v>
      </c>
      <c r="W11">
        <f t="shared" si="1"/>
        <v>0</v>
      </c>
      <c r="X11">
        <f t="shared" si="1"/>
        <v>0</v>
      </c>
      <c r="Y11">
        <v>9</v>
      </c>
    </row>
    <row r="12" spans="1:25">
      <c r="A12">
        <f t="shared" si="0"/>
        <v>41</v>
      </c>
      <c r="B12">
        <f t="shared" si="1"/>
        <v>61</v>
      </c>
      <c r="C12">
        <f t="shared" si="1"/>
        <v>78</v>
      </c>
      <c r="D12">
        <f t="shared" si="2"/>
        <v>89</v>
      </c>
      <c r="E12">
        <f t="shared" si="1"/>
        <v>103</v>
      </c>
      <c r="F12">
        <f t="shared" si="1"/>
        <v>114</v>
      </c>
      <c r="G12">
        <f t="shared" si="1"/>
        <v>123</v>
      </c>
      <c r="H12">
        <f t="shared" si="1"/>
        <v>142</v>
      </c>
      <c r="I12">
        <f t="shared" si="1"/>
        <v>149</v>
      </c>
      <c r="J12">
        <f t="shared" si="1"/>
        <v>0</v>
      </c>
      <c r="K12">
        <f t="shared" si="1"/>
        <v>0</v>
      </c>
      <c r="L12">
        <f t="shared" si="1"/>
        <v>0</v>
      </c>
      <c r="M12">
        <f t="shared" si="1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T12">
        <f t="shared" si="1"/>
        <v>0</v>
      </c>
      <c r="U12">
        <f t="shared" si="1"/>
        <v>0</v>
      </c>
      <c r="V12">
        <f t="shared" si="1"/>
        <v>0</v>
      </c>
      <c r="W12">
        <f t="shared" si="1"/>
        <v>0</v>
      </c>
      <c r="X12">
        <f t="shared" si="1"/>
        <v>0</v>
      </c>
      <c r="Y12">
        <v>10</v>
      </c>
    </row>
    <row r="14" spans="1:25">
      <c r="A14" t="s">
        <v>5</v>
      </c>
    </row>
    <row r="15" spans="1:25">
      <c r="A15" t="s">
        <v>219</v>
      </c>
      <c r="B15" t="s">
        <v>220</v>
      </c>
      <c r="C15" t="s">
        <v>221</v>
      </c>
      <c r="D15" t="s">
        <v>222</v>
      </c>
      <c r="E15" t="s">
        <v>223</v>
      </c>
      <c r="F15" t="s">
        <v>224</v>
      </c>
      <c r="G15" t="s">
        <v>225</v>
      </c>
      <c r="H15" t="s">
        <v>226</v>
      </c>
      <c r="I15" t="s">
        <v>227</v>
      </c>
      <c r="J15">
        <v>15</v>
      </c>
      <c r="K15">
        <v>16</v>
      </c>
      <c r="L15">
        <v>17</v>
      </c>
      <c r="M15">
        <v>18</v>
      </c>
      <c r="N15">
        <v>19</v>
      </c>
      <c r="O15">
        <v>20</v>
      </c>
      <c r="P15">
        <v>25</v>
      </c>
      <c r="Q15">
        <v>30</v>
      </c>
      <c r="R15">
        <v>35</v>
      </c>
      <c r="S15">
        <v>40</v>
      </c>
      <c r="T15">
        <v>45</v>
      </c>
      <c r="U15">
        <v>50</v>
      </c>
      <c r="V15">
        <v>55</v>
      </c>
      <c r="W15">
        <v>60</v>
      </c>
      <c r="X15">
        <v>65</v>
      </c>
      <c r="Y15" t="s">
        <v>3</v>
      </c>
    </row>
    <row r="16" spans="1:25">
      <c r="A16">
        <f t="shared" ref="A16:A25" si="4">ROUND(A46,0)</f>
        <v>0</v>
      </c>
      <c r="B16">
        <f t="shared" ref="B16:X16" si="5">ROUND(B46,0)</f>
        <v>0</v>
      </c>
      <c r="C16">
        <f t="shared" si="5"/>
        <v>0</v>
      </c>
      <c r="D16">
        <f t="shared" si="5"/>
        <v>0</v>
      </c>
      <c r="E16">
        <f t="shared" si="5"/>
        <v>0</v>
      </c>
      <c r="F16">
        <f t="shared" ref="F16:F25" si="6">ROUND(F46,0)</f>
        <v>0</v>
      </c>
      <c r="G16">
        <f t="shared" si="5"/>
        <v>0</v>
      </c>
      <c r="H16">
        <f t="shared" si="5"/>
        <v>0</v>
      </c>
      <c r="I16">
        <f t="shared" si="5"/>
        <v>0</v>
      </c>
      <c r="J16">
        <f t="shared" si="5"/>
        <v>0</v>
      </c>
      <c r="K16">
        <f t="shared" si="5"/>
        <v>0</v>
      </c>
      <c r="L16">
        <f t="shared" si="5"/>
        <v>0</v>
      </c>
      <c r="M16">
        <f t="shared" si="5"/>
        <v>0</v>
      </c>
      <c r="N16">
        <f t="shared" si="5"/>
        <v>0</v>
      </c>
      <c r="O16">
        <f t="shared" si="5"/>
        <v>0</v>
      </c>
      <c r="P16">
        <f t="shared" si="5"/>
        <v>0</v>
      </c>
      <c r="Q16">
        <f t="shared" si="5"/>
        <v>0</v>
      </c>
      <c r="R16">
        <f t="shared" si="5"/>
        <v>0</v>
      </c>
      <c r="S16">
        <f t="shared" si="5"/>
        <v>0</v>
      </c>
      <c r="T16">
        <f t="shared" si="5"/>
        <v>0</v>
      </c>
      <c r="U16">
        <f t="shared" si="5"/>
        <v>0</v>
      </c>
      <c r="V16">
        <f t="shared" si="5"/>
        <v>0</v>
      </c>
      <c r="W16">
        <f t="shared" si="5"/>
        <v>0</v>
      </c>
      <c r="X16">
        <f t="shared" si="5"/>
        <v>0</v>
      </c>
      <c r="Y16">
        <v>1</v>
      </c>
    </row>
    <row r="17" spans="1:25">
      <c r="A17">
        <f t="shared" si="4"/>
        <v>4</v>
      </c>
      <c r="B17">
        <f t="shared" ref="B17:X17" si="7">ROUND(B47,0)</f>
        <v>6</v>
      </c>
      <c r="C17">
        <f t="shared" si="7"/>
        <v>7</v>
      </c>
      <c r="D17">
        <f t="shared" si="7"/>
        <v>11</v>
      </c>
      <c r="E17">
        <f t="shared" si="7"/>
        <v>14</v>
      </c>
      <c r="F17">
        <f t="shared" si="6"/>
        <v>20</v>
      </c>
      <c r="G17">
        <f t="shared" si="7"/>
        <v>22</v>
      </c>
      <c r="H17">
        <f t="shared" si="7"/>
        <v>27</v>
      </c>
      <c r="I17">
        <f t="shared" si="7"/>
        <v>27</v>
      </c>
      <c r="J17">
        <f t="shared" si="7"/>
        <v>0</v>
      </c>
      <c r="K17">
        <f t="shared" si="7"/>
        <v>0</v>
      </c>
      <c r="L17">
        <f t="shared" si="7"/>
        <v>0</v>
      </c>
      <c r="M17">
        <f t="shared" si="7"/>
        <v>0</v>
      </c>
      <c r="N17">
        <f t="shared" si="7"/>
        <v>0</v>
      </c>
      <c r="O17">
        <f t="shared" si="7"/>
        <v>0</v>
      </c>
      <c r="P17">
        <f t="shared" si="7"/>
        <v>0</v>
      </c>
      <c r="Q17">
        <f t="shared" si="7"/>
        <v>0</v>
      </c>
      <c r="R17">
        <f t="shared" si="7"/>
        <v>0</v>
      </c>
      <c r="S17">
        <f t="shared" si="7"/>
        <v>0</v>
      </c>
      <c r="T17">
        <f t="shared" si="7"/>
        <v>0</v>
      </c>
      <c r="U17">
        <f t="shared" si="7"/>
        <v>0</v>
      </c>
      <c r="V17">
        <f t="shared" si="7"/>
        <v>0</v>
      </c>
      <c r="W17">
        <f t="shared" si="7"/>
        <v>0</v>
      </c>
      <c r="X17">
        <f t="shared" si="7"/>
        <v>0</v>
      </c>
      <c r="Y17">
        <v>2</v>
      </c>
    </row>
    <row r="18" spans="1:25">
      <c r="A18">
        <f t="shared" si="4"/>
        <v>8</v>
      </c>
      <c r="B18">
        <f t="shared" ref="B18:X18" si="8">ROUND(B48,0)</f>
        <v>11</v>
      </c>
      <c r="C18">
        <f t="shared" si="8"/>
        <v>13</v>
      </c>
      <c r="D18">
        <f t="shared" si="8"/>
        <v>18</v>
      </c>
      <c r="E18">
        <f t="shared" si="8"/>
        <v>23</v>
      </c>
      <c r="F18">
        <f t="shared" si="6"/>
        <v>29</v>
      </c>
      <c r="G18">
        <f t="shared" si="8"/>
        <v>32</v>
      </c>
      <c r="H18">
        <f t="shared" si="8"/>
        <v>37</v>
      </c>
      <c r="I18">
        <f t="shared" si="8"/>
        <v>37</v>
      </c>
      <c r="J18">
        <f t="shared" si="8"/>
        <v>0</v>
      </c>
      <c r="K18">
        <f t="shared" si="8"/>
        <v>0</v>
      </c>
      <c r="L18">
        <f t="shared" si="8"/>
        <v>0</v>
      </c>
      <c r="M18">
        <f t="shared" si="8"/>
        <v>0</v>
      </c>
      <c r="N18">
        <f t="shared" si="8"/>
        <v>0</v>
      </c>
      <c r="O18">
        <f t="shared" si="8"/>
        <v>0</v>
      </c>
      <c r="P18">
        <f t="shared" si="8"/>
        <v>0</v>
      </c>
      <c r="Q18">
        <f t="shared" si="8"/>
        <v>0</v>
      </c>
      <c r="R18">
        <f t="shared" si="8"/>
        <v>0</v>
      </c>
      <c r="S18">
        <f t="shared" si="8"/>
        <v>0</v>
      </c>
      <c r="T18">
        <f t="shared" si="8"/>
        <v>0</v>
      </c>
      <c r="U18">
        <f t="shared" si="8"/>
        <v>0</v>
      </c>
      <c r="V18">
        <f t="shared" si="8"/>
        <v>0</v>
      </c>
      <c r="W18">
        <f t="shared" si="8"/>
        <v>0</v>
      </c>
      <c r="X18">
        <f t="shared" si="8"/>
        <v>0</v>
      </c>
      <c r="Y18">
        <v>3</v>
      </c>
    </row>
    <row r="19" spans="1:25">
      <c r="A19">
        <f t="shared" si="4"/>
        <v>11</v>
      </c>
      <c r="B19">
        <f t="shared" ref="B19:X19" si="9">ROUND(B49,0)</f>
        <v>15</v>
      </c>
      <c r="C19">
        <f t="shared" si="9"/>
        <v>20</v>
      </c>
      <c r="D19">
        <f t="shared" si="9"/>
        <v>26</v>
      </c>
      <c r="E19">
        <f t="shared" si="9"/>
        <v>31</v>
      </c>
      <c r="F19">
        <f t="shared" si="6"/>
        <v>38</v>
      </c>
      <c r="G19">
        <f t="shared" si="9"/>
        <v>41</v>
      </c>
      <c r="H19">
        <f t="shared" si="9"/>
        <v>47</v>
      </c>
      <c r="I19">
        <f t="shared" si="9"/>
        <v>47</v>
      </c>
      <c r="J19">
        <f t="shared" si="9"/>
        <v>0</v>
      </c>
      <c r="K19">
        <f t="shared" si="9"/>
        <v>0</v>
      </c>
      <c r="L19">
        <f t="shared" si="9"/>
        <v>0</v>
      </c>
      <c r="M19">
        <f t="shared" si="9"/>
        <v>0</v>
      </c>
      <c r="N19">
        <f t="shared" si="9"/>
        <v>0</v>
      </c>
      <c r="O19">
        <f t="shared" si="9"/>
        <v>0</v>
      </c>
      <c r="P19">
        <f t="shared" si="9"/>
        <v>0</v>
      </c>
      <c r="Q19">
        <f t="shared" si="9"/>
        <v>0</v>
      </c>
      <c r="R19">
        <f t="shared" si="9"/>
        <v>0</v>
      </c>
      <c r="S19">
        <f t="shared" si="9"/>
        <v>0</v>
      </c>
      <c r="T19">
        <f t="shared" si="9"/>
        <v>0</v>
      </c>
      <c r="U19">
        <f t="shared" si="9"/>
        <v>0</v>
      </c>
      <c r="V19">
        <f t="shared" si="9"/>
        <v>0</v>
      </c>
      <c r="W19">
        <f t="shared" si="9"/>
        <v>0</v>
      </c>
      <c r="X19">
        <f t="shared" si="9"/>
        <v>0</v>
      </c>
      <c r="Y19">
        <v>4</v>
      </c>
    </row>
    <row r="20" spans="1:25">
      <c r="A20">
        <f t="shared" si="4"/>
        <v>14</v>
      </c>
      <c r="B20">
        <f t="shared" ref="B20:X20" si="10">ROUND(B50,0)</f>
        <v>20</v>
      </c>
      <c r="C20">
        <f t="shared" si="10"/>
        <v>26</v>
      </c>
      <c r="D20">
        <f t="shared" si="10"/>
        <v>33</v>
      </c>
      <c r="E20">
        <f t="shared" si="10"/>
        <v>40</v>
      </c>
      <c r="F20">
        <f t="shared" si="6"/>
        <v>47</v>
      </c>
      <c r="G20">
        <f t="shared" si="10"/>
        <v>51</v>
      </c>
      <c r="H20">
        <f t="shared" si="10"/>
        <v>57</v>
      </c>
      <c r="I20">
        <f t="shared" si="10"/>
        <v>57</v>
      </c>
      <c r="J20">
        <f t="shared" si="10"/>
        <v>0</v>
      </c>
      <c r="K20">
        <f t="shared" si="10"/>
        <v>0</v>
      </c>
      <c r="L20">
        <f t="shared" si="10"/>
        <v>0</v>
      </c>
      <c r="M20">
        <f t="shared" si="10"/>
        <v>0</v>
      </c>
      <c r="N20">
        <f t="shared" si="10"/>
        <v>0</v>
      </c>
      <c r="O20">
        <f t="shared" si="10"/>
        <v>0</v>
      </c>
      <c r="P20">
        <f t="shared" si="10"/>
        <v>0</v>
      </c>
      <c r="Q20">
        <f t="shared" si="10"/>
        <v>0</v>
      </c>
      <c r="R20">
        <f t="shared" si="10"/>
        <v>0</v>
      </c>
      <c r="S20">
        <f t="shared" si="10"/>
        <v>0</v>
      </c>
      <c r="T20">
        <f t="shared" si="10"/>
        <v>0</v>
      </c>
      <c r="U20">
        <f t="shared" si="10"/>
        <v>0</v>
      </c>
      <c r="V20">
        <f t="shared" si="10"/>
        <v>0</v>
      </c>
      <c r="W20">
        <f t="shared" si="10"/>
        <v>0</v>
      </c>
      <c r="X20">
        <f t="shared" si="10"/>
        <v>0</v>
      </c>
      <c r="Y20">
        <v>5</v>
      </c>
    </row>
    <row r="21" spans="1:25">
      <c r="A21">
        <f t="shared" si="4"/>
        <v>18</v>
      </c>
      <c r="B21">
        <f t="shared" ref="B21:X21" si="11">ROUND(B51,0)</f>
        <v>25</v>
      </c>
      <c r="C21">
        <f t="shared" si="11"/>
        <v>33</v>
      </c>
      <c r="D21">
        <f t="shared" si="11"/>
        <v>41</v>
      </c>
      <c r="E21">
        <f t="shared" si="11"/>
        <v>49</v>
      </c>
      <c r="F21">
        <f t="shared" si="6"/>
        <v>57</v>
      </c>
      <c r="G21">
        <f t="shared" si="11"/>
        <v>62</v>
      </c>
      <c r="H21">
        <f t="shared" si="11"/>
        <v>68</v>
      </c>
      <c r="I21">
        <f t="shared" si="11"/>
        <v>68</v>
      </c>
      <c r="J21">
        <f t="shared" si="11"/>
        <v>0</v>
      </c>
      <c r="K21">
        <f t="shared" si="11"/>
        <v>0</v>
      </c>
      <c r="L21">
        <f t="shared" si="11"/>
        <v>0</v>
      </c>
      <c r="M21">
        <f t="shared" si="11"/>
        <v>0</v>
      </c>
      <c r="N21">
        <f t="shared" si="11"/>
        <v>0</v>
      </c>
      <c r="O21">
        <f t="shared" si="11"/>
        <v>0</v>
      </c>
      <c r="P21">
        <f t="shared" si="11"/>
        <v>0</v>
      </c>
      <c r="Q21">
        <f t="shared" si="11"/>
        <v>0</v>
      </c>
      <c r="R21">
        <f t="shared" si="11"/>
        <v>0</v>
      </c>
      <c r="S21">
        <f t="shared" si="11"/>
        <v>0</v>
      </c>
      <c r="T21">
        <f t="shared" si="11"/>
        <v>0</v>
      </c>
      <c r="U21">
        <f t="shared" si="11"/>
        <v>0</v>
      </c>
      <c r="V21">
        <f t="shared" si="11"/>
        <v>0</v>
      </c>
      <c r="W21">
        <f t="shared" si="11"/>
        <v>0</v>
      </c>
      <c r="X21">
        <f t="shared" si="11"/>
        <v>0</v>
      </c>
      <c r="Y21">
        <v>6</v>
      </c>
    </row>
    <row r="22" spans="1:25">
      <c r="A22">
        <f t="shared" si="4"/>
        <v>21</v>
      </c>
      <c r="B22">
        <f t="shared" ref="B22:X22" si="12">ROUND(B52,0)</f>
        <v>30</v>
      </c>
      <c r="C22">
        <f t="shared" si="12"/>
        <v>39</v>
      </c>
      <c r="D22">
        <f t="shared" si="12"/>
        <v>49</v>
      </c>
      <c r="E22">
        <f t="shared" si="12"/>
        <v>57</v>
      </c>
      <c r="F22">
        <f t="shared" si="6"/>
        <v>66</v>
      </c>
      <c r="G22">
        <f t="shared" si="12"/>
        <v>72</v>
      </c>
      <c r="H22">
        <f t="shared" si="12"/>
        <v>78</v>
      </c>
      <c r="I22">
        <f t="shared" si="12"/>
        <v>78</v>
      </c>
      <c r="J22">
        <f t="shared" si="12"/>
        <v>0</v>
      </c>
      <c r="K22">
        <f t="shared" si="12"/>
        <v>0</v>
      </c>
      <c r="L22">
        <f t="shared" si="12"/>
        <v>0</v>
      </c>
      <c r="M22">
        <f t="shared" si="12"/>
        <v>0</v>
      </c>
      <c r="N22">
        <f t="shared" si="12"/>
        <v>0</v>
      </c>
      <c r="O22">
        <f t="shared" si="12"/>
        <v>0</v>
      </c>
      <c r="P22">
        <f t="shared" si="12"/>
        <v>0</v>
      </c>
      <c r="Q22">
        <f t="shared" si="12"/>
        <v>0</v>
      </c>
      <c r="R22">
        <f t="shared" si="12"/>
        <v>0</v>
      </c>
      <c r="S22">
        <f t="shared" si="12"/>
        <v>0</v>
      </c>
      <c r="T22">
        <f t="shared" si="12"/>
        <v>0</v>
      </c>
      <c r="U22">
        <f t="shared" si="12"/>
        <v>0</v>
      </c>
      <c r="V22">
        <f t="shared" si="12"/>
        <v>0</v>
      </c>
      <c r="W22">
        <f t="shared" si="12"/>
        <v>0</v>
      </c>
      <c r="X22">
        <f t="shared" si="12"/>
        <v>0</v>
      </c>
      <c r="Y22">
        <v>7</v>
      </c>
    </row>
    <row r="23" spans="1:25">
      <c r="A23">
        <f t="shared" si="4"/>
        <v>25</v>
      </c>
      <c r="B23">
        <f t="shared" ref="B23:X23" si="13">ROUND(B53,0)</f>
        <v>34</v>
      </c>
      <c r="C23">
        <f t="shared" si="13"/>
        <v>45</v>
      </c>
      <c r="D23">
        <f t="shared" si="13"/>
        <v>57</v>
      </c>
      <c r="E23">
        <f t="shared" si="13"/>
        <v>66</v>
      </c>
      <c r="F23">
        <f t="shared" si="6"/>
        <v>74</v>
      </c>
      <c r="G23">
        <f t="shared" si="13"/>
        <v>82</v>
      </c>
      <c r="H23">
        <f t="shared" si="13"/>
        <v>88</v>
      </c>
      <c r="I23">
        <f t="shared" si="13"/>
        <v>88</v>
      </c>
      <c r="J23">
        <f t="shared" si="13"/>
        <v>0</v>
      </c>
      <c r="K23">
        <f t="shared" si="13"/>
        <v>0</v>
      </c>
      <c r="L23">
        <f t="shared" si="13"/>
        <v>0</v>
      </c>
      <c r="M23">
        <f t="shared" si="13"/>
        <v>0</v>
      </c>
      <c r="N23">
        <f t="shared" si="13"/>
        <v>0</v>
      </c>
      <c r="O23">
        <f t="shared" si="13"/>
        <v>0</v>
      </c>
      <c r="P23">
        <f t="shared" si="13"/>
        <v>0</v>
      </c>
      <c r="Q23">
        <f t="shared" si="13"/>
        <v>0</v>
      </c>
      <c r="R23">
        <f t="shared" si="13"/>
        <v>0</v>
      </c>
      <c r="S23">
        <f t="shared" si="13"/>
        <v>0</v>
      </c>
      <c r="T23">
        <f t="shared" si="13"/>
        <v>0</v>
      </c>
      <c r="U23">
        <f t="shared" si="13"/>
        <v>0</v>
      </c>
      <c r="V23">
        <f t="shared" si="13"/>
        <v>0</v>
      </c>
      <c r="W23">
        <f t="shared" si="13"/>
        <v>0</v>
      </c>
      <c r="X23">
        <f t="shared" si="13"/>
        <v>0</v>
      </c>
      <c r="Y23">
        <v>8</v>
      </c>
    </row>
    <row r="24" spans="1:25">
      <c r="A24">
        <f t="shared" si="4"/>
        <v>28</v>
      </c>
      <c r="B24">
        <f t="shared" ref="B24:X24" si="14">ROUND(B54,0)</f>
        <v>39</v>
      </c>
      <c r="C24">
        <f t="shared" si="14"/>
        <v>52</v>
      </c>
      <c r="D24">
        <f t="shared" si="14"/>
        <v>64</v>
      </c>
      <c r="E24">
        <f t="shared" si="14"/>
        <v>75</v>
      </c>
      <c r="F24">
        <f t="shared" si="6"/>
        <v>83</v>
      </c>
      <c r="G24">
        <f t="shared" si="14"/>
        <v>91</v>
      </c>
      <c r="H24">
        <f t="shared" si="14"/>
        <v>98</v>
      </c>
      <c r="I24">
        <f t="shared" si="14"/>
        <v>98</v>
      </c>
      <c r="J24">
        <f t="shared" si="14"/>
        <v>0</v>
      </c>
      <c r="K24">
        <f t="shared" si="14"/>
        <v>0</v>
      </c>
      <c r="L24">
        <f t="shared" si="14"/>
        <v>0</v>
      </c>
      <c r="M24">
        <f t="shared" si="14"/>
        <v>0</v>
      </c>
      <c r="N24">
        <f t="shared" si="14"/>
        <v>0</v>
      </c>
      <c r="O24">
        <f t="shared" si="14"/>
        <v>0</v>
      </c>
      <c r="P24">
        <f t="shared" si="14"/>
        <v>0</v>
      </c>
      <c r="Q24">
        <f t="shared" si="14"/>
        <v>0</v>
      </c>
      <c r="R24">
        <f t="shared" si="14"/>
        <v>0</v>
      </c>
      <c r="S24">
        <f t="shared" si="14"/>
        <v>0</v>
      </c>
      <c r="T24">
        <f t="shared" si="14"/>
        <v>0</v>
      </c>
      <c r="U24">
        <f t="shared" si="14"/>
        <v>0</v>
      </c>
      <c r="V24">
        <f t="shared" si="14"/>
        <v>0</v>
      </c>
      <c r="W24">
        <f t="shared" si="14"/>
        <v>0</v>
      </c>
      <c r="X24">
        <f t="shared" si="14"/>
        <v>0</v>
      </c>
      <c r="Y24">
        <v>9</v>
      </c>
    </row>
    <row r="25" spans="1:25">
      <c r="A25">
        <f t="shared" si="4"/>
        <v>31</v>
      </c>
      <c r="B25">
        <f t="shared" ref="B25:X25" si="15">ROUND(B55,0)</f>
        <v>44</v>
      </c>
      <c r="C25">
        <f t="shared" si="15"/>
        <v>58</v>
      </c>
      <c r="D25">
        <f t="shared" si="15"/>
        <v>72</v>
      </c>
      <c r="E25">
        <f t="shared" si="15"/>
        <v>83</v>
      </c>
      <c r="F25">
        <f t="shared" si="6"/>
        <v>92</v>
      </c>
      <c r="G25">
        <f t="shared" si="15"/>
        <v>101</v>
      </c>
      <c r="H25">
        <f t="shared" si="15"/>
        <v>108</v>
      </c>
      <c r="I25">
        <f t="shared" si="15"/>
        <v>108</v>
      </c>
      <c r="J25">
        <f t="shared" si="15"/>
        <v>0</v>
      </c>
      <c r="K25">
        <f t="shared" si="15"/>
        <v>0</v>
      </c>
      <c r="L25">
        <f t="shared" si="15"/>
        <v>0</v>
      </c>
      <c r="M25">
        <f t="shared" si="15"/>
        <v>0</v>
      </c>
      <c r="N25">
        <f t="shared" si="15"/>
        <v>0</v>
      </c>
      <c r="O25">
        <f t="shared" si="15"/>
        <v>0</v>
      </c>
      <c r="P25">
        <f t="shared" si="15"/>
        <v>0</v>
      </c>
      <c r="Q25">
        <f t="shared" si="15"/>
        <v>0</v>
      </c>
      <c r="R25">
        <f t="shared" si="15"/>
        <v>0</v>
      </c>
      <c r="S25">
        <f t="shared" si="15"/>
        <v>0</v>
      </c>
      <c r="T25">
        <f t="shared" si="15"/>
        <v>0</v>
      </c>
      <c r="U25">
        <f t="shared" si="15"/>
        <v>0</v>
      </c>
      <c r="V25">
        <f t="shared" si="15"/>
        <v>0</v>
      </c>
      <c r="W25">
        <f t="shared" si="15"/>
        <v>0</v>
      </c>
      <c r="X25">
        <f t="shared" si="15"/>
        <v>0</v>
      </c>
      <c r="Y25">
        <v>10</v>
      </c>
    </row>
    <row r="30" spans="1:25">
      <c r="A30" t="s">
        <v>326</v>
      </c>
    </row>
    <row r="31" spans="1:25">
      <c r="A31" t="s">
        <v>4</v>
      </c>
    </row>
    <row r="32" spans="1:25">
      <c r="A32" t="s">
        <v>131</v>
      </c>
      <c r="B32" t="s">
        <v>132</v>
      </c>
      <c r="C32" t="s">
        <v>133</v>
      </c>
      <c r="D32" t="s">
        <v>134</v>
      </c>
      <c r="E32" t="s">
        <v>135</v>
      </c>
      <c r="F32" t="s">
        <v>136</v>
      </c>
      <c r="G32" t="s">
        <v>137</v>
      </c>
      <c r="H32" t="s">
        <v>138</v>
      </c>
      <c r="I32" t="s">
        <v>139</v>
      </c>
      <c r="J32">
        <v>15</v>
      </c>
      <c r="K32">
        <v>16</v>
      </c>
      <c r="L32">
        <v>17</v>
      </c>
      <c r="M32">
        <v>18</v>
      </c>
      <c r="N32">
        <v>19</v>
      </c>
      <c r="O32">
        <v>20</v>
      </c>
      <c r="P32">
        <v>25</v>
      </c>
      <c r="Q32">
        <v>30</v>
      </c>
      <c r="R32">
        <v>35</v>
      </c>
      <c r="S32">
        <v>40</v>
      </c>
      <c r="T32">
        <v>45</v>
      </c>
      <c r="U32">
        <v>50</v>
      </c>
      <c r="V32">
        <v>55</v>
      </c>
      <c r="W32">
        <v>60</v>
      </c>
      <c r="X32">
        <v>65</v>
      </c>
      <c r="Y32" t="s">
        <v>3</v>
      </c>
    </row>
    <row r="33" spans="1: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1</v>
      </c>
    </row>
    <row r="34" spans="1:25">
      <c r="A34">
        <v>1.9649999999999999</v>
      </c>
      <c r="B34">
        <v>5</v>
      </c>
      <c r="C34">
        <v>8.1874999999999964</v>
      </c>
      <c r="D34">
        <v>12.5075</v>
      </c>
      <c r="E34">
        <v>17.729999999999997</v>
      </c>
      <c r="F34">
        <v>24.255000000000003</v>
      </c>
      <c r="G34">
        <v>31.79249999999999</v>
      </c>
      <c r="H34">
        <v>46.875</v>
      </c>
      <c r="I34">
        <v>53.002499999999998</v>
      </c>
      <c r="Y34">
        <v>2</v>
      </c>
    </row>
    <row r="35" spans="1:25">
      <c r="A35">
        <v>6.7550000000000008</v>
      </c>
      <c r="B35">
        <v>11.57</v>
      </c>
      <c r="C35">
        <v>16.822499999999998</v>
      </c>
      <c r="D35">
        <v>21.962500000000002</v>
      </c>
      <c r="E35">
        <v>28.33</v>
      </c>
      <c r="F35">
        <v>35.445000000000007</v>
      </c>
      <c r="G35">
        <v>43.157499999999992</v>
      </c>
      <c r="H35">
        <v>58.704999999999998</v>
      </c>
      <c r="I35">
        <v>64.947500000000005</v>
      </c>
      <c r="Y35">
        <v>3</v>
      </c>
    </row>
    <row r="36" spans="1:25">
      <c r="A36">
        <v>11.545</v>
      </c>
      <c r="B36">
        <v>19</v>
      </c>
      <c r="C36">
        <v>25.457499999999996</v>
      </c>
      <c r="D36">
        <v>31.4175</v>
      </c>
      <c r="E36">
        <v>38.93</v>
      </c>
      <c r="F36">
        <v>46.635000000000005</v>
      </c>
      <c r="G36">
        <v>54.522499999999994</v>
      </c>
      <c r="H36">
        <v>70.534999999999997</v>
      </c>
      <c r="I36">
        <v>76.892499999999998</v>
      </c>
      <c r="Y36">
        <v>4</v>
      </c>
    </row>
    <row r="37" spans="1:25">
      <c r="A37">
        <v>16.335000000000001</v>
      </c>
      <c r="B37">
        <v>25.57</v>
      </c>
      <c r="C37">
        <v>34.092499999999994</v>
      </c>
      <c r="D37">
        <v>40.872500000000002</v>
      </c>
      <c r="E37">
        <v>49.53</v>
      </c>
      <c r="F37">
        <v>57.825000000000003</v>
      </c>
      <c r="G37">
        <v>65.887499999999989</v>
      </c>
      <c r="H37">
        <v>82.364999999999995</v>
      </c>
      <c r="I37">
        <v>88.837500000000006</v>
      </c>
      <c r="Y37">
        <v>5</v>
      </c>
    </row>
    <row r="38" spans="1:25">
      <c r="A38">
        <v>22</v>
      </c>
      <c r="B38">
        <v>33</v>
      </c>
      <c r="C38">
        <v>43</v>
      </c>
      <c r="D38">
        <v>51</v>
      </c>
      <c r="E38">
        <v>61</v>
      </c>
      <c r="F38">
        <v>70</v>
      </c>
      <c r="G38">
        <v>78</v>
      </c>
      <c r="H38">
        <v>95</v>
      </c>
      <c r="I38">
        <v>101</v>
      </c>
      <c r="Y38">
        <v>6</v>
      </c>
    </row>
    <row r="39" spans="1:25">
      <c r="A39">
        <v>26</v>
      </c>
      <c r="B39">
        <v>40</v>
      </c>
      <c r="C39">
        <v>52</v>
      </c>
      <c r="D39">
        <v>60</v>
      </c>
      <c r="E39">
        <v>71</v>
      </c>
      <c r="F39">
        <v>81</v>
      </c>
      <c r="G39">
        <v>89</v>
      </c>
      <c r="H39">
        <v>107</v>
      </c>
      <c r="I39">
        <v>113</v>
      </c>
      <c r="Y39">
        <v>7</v>
      </c>
    </row>
    <row r="40" spans="1:25">
      <c r="A40">
        <v>31</v>
      </c>
      <c r="B40">
        <v>47</v>
      </c>
      <c r="C40">
        <v>60</v>
      </c>
      <c r="D40">
        <v>70</v>
      </c>
      <c r="E40">
        <v>82</v>
      </c>
      <c r="F40">
        <v>92</v>
      </c>
      <c r="G40">
        <v>100</v>
      </c>
      <c r="H40">
        <v>118</v>
      </c>
      <c r="I40">
        <v>125</v>
      </c>
      <c r="Y40">
        <v>8</v>
      </c>
    </row>
    <row r="41" spans="1:25">
      <c r="A41">
        <v>36</v>
      </c>
      <c r="B41">
        <v>54</v>
      </c>
      <c r="C41">
        <v>69</v>
      </c>
      <c r="D41">
        <v>79</v>
      </c>
      <c r="E41">
        <v>92</v>
      </c>
      <c r="F41">
        <v>103</v>
      </c>
      <c r="G41">
        <v>112</v>
      </c>
      <c r="H41">
        <v>130</v>
      </c>
      <c r="I41">
        <v>137</v>
      </c>
      <c r="Y41">
        <v>9</v>
      </c>
    </row>
    <row r="42" spans="1:25">
      <c r="A42">
        <v>41</v>
      </c>
      <c r="B42">
        <v>61</v>
      </c>
      <c r="C42">
        <v>78</v>
      </c>
      <c r="D42">
        <v>89</v>
      </c>
      <c r="E42">
        <v>103</v>
      </c>
      <c r="F42">
        <v>114</v>
      </c>
      <c r="G42">
        <v>123</v>
      </c>
      <c r="H42">
        <v>142</v>
      </c>
      <c r="I42">
        <v>149</v>
      </c>
      <c r="Y42">
        <v>10</v>
      </c>
    </row>
    <row r="44" spans="1:25">
      <c r="A44" t="s">
        <v>5</v>
      </c>
    </row>
    <row r="45" spans="1:25">
      <c r="A45" t="s">
        <v>131</v>
      </c>
      <c r="B45" t="s">
        <v>132</v>
      </c>
      <c r="C45" t="s">
        <v>133</v>
      </c>
      <c r="D45" t="s">
        <v>134</v>
      </c>
      <c r="E45" t="s">
        <v>135</v>
      </c>
      <c r="F45" t="s">
        <v>136</v>
      </c>
      <c r="G45" t="s">
        <v>137</v>
      </c>
      <c r="H45" t="s">
        <v>138</v>
      </c>
      <c r="I45" t="s">
        <v>139</v>
      </c>
      <c r="J45">
        <v>15</v>
      </c>
      <c r="K45">
        <v>16</v>
      </c>
      <c r="L45">
        <v>17</v>
      </c>
      <c r="M45">
        <v>18</v>
      </c>
      <c r="N45">
        <v>19</v>
      </c>
      <c r="O45">
        <v>20</v>
      </c>
      <c r="P45">
        <v>25</v>
      </c>
      <c r="Q45">
        <v>30</v>
      </c>
      <c r="R45">
        <v>35</v>
      </c>
      <c r="S45">
        <v>40</v>
      </c>
      <c r="T45">
        <v>45</v>
      </c>
      <c r="U45">
        <v>50</v>
      </c>
      <c r="V45">
        <v>55</v>
      </c>
      <c r="W45">
        <v>60</v>
      </c>
      <c r="X45">
        <v>65</v>
      </c>
      <c r="Y45" t="s">
        <v>3</v>
      </c>
    </row>
    <row r="46" spans="1:25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</row>
    <row r="47" spans="1:25">
      <c r="A47">
        <v>4.3575000000000017</v>
      </c>
      <c r="B47">
        <v>5.9774999999999991</v>
      </c>
      <c r="C47">
        <v>7.197499999999998</v>
      </c>
      <c r="D47">
        <v>10.560000000000002</v>
      </c>
      <c r="E47">
        <v>14.250000000000004</v>
      </c>
      <c r="F47">
        <v>20.182500000000005</v>
      </c>
      <c r="G47">
        <v>21.68</v>
      </c>
      <c r="H47">
        <v>27.407499999999999</v>
      </c>
      <c r="I47">
        <v>26.822499999999998</v>
      </c>
      <c r="Y47">
        <v>2</v>
      </c>
    </row>
    <row r="48" spans="1:25">
      <c r="A48">
        <v>7.6725000000000012</v>
      </c>
      <c r="B48">
        <v>10.632499999999999</v>
      </c>
      <c r="C48">
        <v>13.4725</v>
      </c>
      <c r="D48">
        <v>18.140000000000004</v>
      </c>
      <c r="E48">
        <v>22.790000000000003</v>
      </c>
      <c r="F48">
        <v>29.147500000000001</v>
      </c>
      <c r="G48">
        <v>31.58</v>
      </c>
      <c r="H48">
        <v>37.3825</v>
      </c>
      <c r="I48">
        <v>36.907499999999999</v>
      </c>
      <c r="Y48">
        <v>3</v>
      </c>
    </row>
    <row r="49" spans="1:25">
      <c r="A49">
        <v>10.987500000000001</v>
      </c>
      <c r="B49">
        <v>15.2875</v>
      </c>
      <c r="C49">
        <v>19.747499999999999</v>
      </c>
      <c r="D49">
        <v>25.720000000000002</v>
      </c>
      <c r="E49">
        <v>31.330000000000002</v>
      </c>
      <c r="F49">
        <v>38.112500000000004</v>
      </c>
      <c r="G49">
        <v>41.48</v>
      </c>
      <c r="H49">
        <v>47.357500000000002</v>
      </c>
      <c r="I49">
        <v>46.992499999999993</v>
      </c>
      <c r="Y49">
        <v>4</v>
      </c>
    </row>
    <row r="50" spans="1:25">
      <c r="A50">
        <v>14.3025</v>
      </c>
      <c r="B50">
        <v>19.942499999999999</v>
      </c>
      <c r="C50">
        <v>26.022500000000001</v>
      </c>
      <c r="D50">
        <v>33.300000000000004</v>
      </c>
      <c r="E50">
        <v>39.870000000000005</v>
      </c>
      <c r="F50">
        <v>47.077500000000001</v>
      </c>
      <c r="G50">
        <v>51.379999999999995</v>
      </c>
      <c r="H50">
        <v>57.332500000000003</v>
      </c>
      <c r="I50">
        <v>57.077500000000001</v>
      </c>
      <c r="Y50">
        <v>5</v>
      </c>
    </row>
    <row r="51" spans="1:25">
      <c r="A51">
        <v>18</v>
      </c>
      <c r="B51">
        <v>25</v>
      </c>
      <c r="C51">
        <v>33</v>
      </c>
      <c r="D51">
        <v>41</v>
      </c>
      <c r="E51">
        <v>49</v>
      </c>
      <c r="F51">
        <v>57</v>
      </c>
      <c r="G51">
        <v>62</v>
      </c>
      <c r="H51">
        <v>68</v>
      </c>
      <c r="I51">
        <v>68</v>
      </c>
      <c r="Y51">
        <v>6</v>
      </c>
    </row>
    <row r="52" spans="1:25">
      <c r="A52">
        <v>21</v>
      </c>
      <c r="B52">
        <v>30</v>
      </c>
      <c r="C52">
        <v>39</v>
      </c>
      <c r="D52">
        <v>49</v>
      </c>
      <c r="E52">
        <v>57</v>
      </c>
      <c r="F52">
        <v>66</v>
      </c>
      <c r="G52">
        <v>72</v>
      </c>
      <c r="H52">
        <v>78</v>
      </c>
      <c r="I52">
        <v>78</v>
      </c>
      <c r="Y52">
        <v>7</v>
      </c>
    </row>
    <row r="53" spans="1:25">
      <c r="A53">
        <v>25</v>
      </c>
      <c r="B53">
        <v>34</v>
      </c>
      <c r="C53">
        <v>45</v>
      </c>
      <c r="D53">
        <v>57</v>
      </c>
      <c r="E53">
        <v>66</v>
      </c>
      <c r="F53">
        <v>74</v>
      </c>
      <c r="G53">
        <v>82</v>
      </c>
      <c r="H53">
        <v>88</v>
      </c>
      <c r="I53">
        <v>88</v>
      </c>
      <c r="Y53">
        <v>8</v>
      </c>
    </row>
    <row r="54" spans="1:25">
      <c r="A54">
        <v>28</v>
      </c>
      <c r="B54">
        <v>39</v>
      </c>
      <c r="C54">
        <v>52</v>
      </c>
      <c r="D54">
        <v>64</v>
      </c>
      <c r="E54">
        <v>75</v>
      </c>
      <c r="F54">
        <v>83</v>
      </c>
      <c r="G54">
        <v>91</v>
      </c>
      <c r="H54">
        <v>98</v>
      </c>
      <c r="I54">
        <v>98</v>
      </c>
      <c r="Y54">
        <v>9</v>
      </c>
    </row>
    <row r="55" spans="1:25">
      <c r="A55">
        <v>31</v>
      </c>
      <c r="B55">
        <v>44</v>
      </c>
      <c r="C55">
        <v>58</v>
      </c>
      <c r="D55">
        <v>72</v>
      </c>
      <c r="E55">
        <v>83</v>
      </c>
      <c r="F55">
        <v>92</v>
      </c>
      <c r="G55">
        <v>101</v>
      </c>
      <c r="H55">
        <v>108</v>
      </c>
      <c r="I55">
        <v>108</v>
      </c>
      <c r="Y55">
        <v>10</v>
      </c>
    </row>
  </sheetData>
  <sheetProtection sheet="1" objects="1" scenarios="1"/>
  <phoneticPr fontId="3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>
    <oddHeader>&amp;A</oddHeader>
    <oddFooter>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DC0C-6C40-4A3F-AFD0-54739440EE97}">
  <dimension ref="A1:CB42"/>
  <sheetViews>
    <sheetView tabSelected="1" topLeftCell="A16" zoomScale="85" zoomScaleNormal="85" workbookViewId="0">
      <selection activeCell="L1" sqref="L1"/>
    </sheetView>
  </sheetViews>
  <sheetFormatPr defaultColWidth="8.85546875" defaultRowHeight="13.5" outlineLevelCol="1"/>
  <cols>
    <col min="1" max="1" width="3.85546875" style="38" customWidth="1"/>
    <col min="2" max="2" width="6.85546875" style="38" customWidth="1"/>
    <col min="3" max="3" width="15.42578125" style="50" customWidth="1"/>
    <col min="4" max="4" width="18.42578125" style="38" customWidth="1"/>
    <col min="5" max="5" width="10" style="38" customWidth="1"/>
    <col min="6" max="6" width="17.140625" style="38" customWidth="1"/>
    <col min="7" max="7" width="7.42578125" style="38" customWidth="1"/>
    <col min="8" max="8" width="14.28515625" style="38" customWidth="1"/>
    <col min="9" max="9" width="6.28515625" style="38" customWidth="1"/>
    <col min="10" max="10" width="9.140625" style="38" bestFit="1" customWidth="1"/>
    <col min="11" max="11" width="7.140625" style="38" customWidth="1"/>
    <col min="12" max="14" width="7.85546875" style="38" customWidth="1"/>
    <col min="15" max="15" width="9" style="38" customWidth="1"/>
    <col min="16" max="16" width="9.5703125" style="38" customWidth="1"/>
    <col min="17" max="17" width="6.42578125" style="38" customWidth="1"/>
    <col min="18" max="21" width="7.85546875" style="38" customWidth="1"/>
    <col min="22" max="22" width="6.28515625" style="38" customWidth="1"/>
    <col min="23" max="23" width="8.7109375" style="38" customWidth="1"/>
    <col min="24" max="24" width="11.28515625" style="38" customWidth="1"/>
    <col min="25" max="25" width="7.140625" style="38" customWidth="1"/>
    <col min="26" max="29" width="7.85546875" style="38" customWidth="1"/>
    <col min="30" max="30" width="9" style="38" customWidth="1"/>
    <col min="31" max="31" width="9.5703125" style="38" customWidth="1"/>
    <col min="32" max="32" width="7.28515625" style="38" customWidth="1"/>
    <col min="33" max="33" width="7.28515625" style="38" bestFit="1" customWidth="1"/>
    <col min="34" max="34" width="7.85546875" style="38" customWidth="1"/>
    <col min="35" max="35" width="9.28515625" style="38" customWidth="1"/>
    <col min="36" max="36" width="10.7109375" style="38" customWidth="1"/>
    <col min="37" max="37" width="4.42578125" style="38" hidden="1" customWidth="1" outlineLevel="1"/>
    <col min="38" max="38" width="7.7109375" style="38" hidden="1" customWidth="1" outlineLevel="1"/>
    <col min="39" max="39" width="6.7109375" style="38" hidden="1" customWidth="1" outlineLevel="1"/>
    <col min="40" max="40" width="22" style="38" hidden="1" customWidth="1" outlineLevel="1"/>
    <col min="41" max="41" width="24.28515625" style="38" hidden="1" customWidth="1" outlineLevel="1"/>
    <col min="42" max="42" width="26.5703125" style="38" hidden="1" customWidth="1" outlineLevel="1"/>
    <col min="43" max="43" width="28.7109375" style="38" hidden="1" customWidth="1" outlineLevel="1"/>
    <col min="44" max="44" width="23.140625" style="38" hidden="1" customWidth="1" outlineLevel="1"/>
    <col min="45" max="45" width="25.42578125" style="38" hidden="1" customWidth="1" outlineLevel="1"/>
    <col min="46" max="46" width="22" style="38" hidden="1" customWidth="1" outlineLevel="1"/>
    <col min="47" max="47" width="24.28515625" style="38" hidden="1" customWidth="1" outlineLevel="1"/>
    <col min="48" max="48" width="10.28515625" style="38" hidden="1" customWidth="1" outlineLevel="1"/>
    <col min="49" max="49" width="6.140625" style="38" hidden="1" customWidth="1" outlineLevel="1"/>
    <col min="50" max="50" width="15" style="38" hidden="1" customWidth="1" outlineLevel="1"/>
    <col min="51" max="51" width="8.85546875" style="38" collapsed="1"/>
    <col min="52" max="16384" width="8.85546875" style="38"/>
  </cols>
  <sheetData>
    <row r="1" spans="1:80" ht="30" customHeight="1">
      <c r="B1" s="36" t="s">
        <v>38</v>
      </c>
      <c r="C1" s="37"/>
      <c r="D1" s="37"/>
      <c r="E1" s="37"/>
      <c r="F1" s="37"/>
      <c r="G1" s="37" t="s">
        <v>344</v>
      </c>
      <c r="H1" s="264">
        <v>44911</v>
      </c>
      <c r="I1" s="264"/>
      <c r="J1" s="464"/>
      <c r="K1" s="465" t="s">
        <v>349</v>
      </c>
      <c r="L1" s="263"/>
      <c r="M1" s="39"/>
      <c r="N1" s="39"/>
      <c r="O1" s="39"/>
      <c r="P1" s="39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N1" s="37"/>
      <c r="AP1" s="39"/>
      <c r="AQ1" s="39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</row>
    <row r="2" spans="1:80" ht="15" customHeight="1" thickBot="1">
      <c r="B2" s="37"/>
      <c r="C2" s="41"/>
      <c r="D2" s="37"/>
      <c r="E2" s="37"/>
      <c r="F2" s="37"/>
      <c r="G2" s="37"/>
      <c r="H2" s="37"/>
      <c r="I2" s="37"/>
      <c r="J2" s="37"/>
      <c r="K2" s="37"/>
      <c r="L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H2" s="37"/>
      <c r="AI2" s="37"/>
      <c r="AJ2" s="37"/>
      <c r="AK2" s="37"/>
      <c r="AL2" s="37"/>
      <c r="AM2" s="37"/>
      <c r="AO2" s="276"/>
      <c r="AP2" s="276"/>
      <c r="AQ2" s="276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</row>
    <row r="3" spans="1:80" ht="15" customHeight="1">
      <c r="B3" s="277" t="s">
        <v>322</v>
      </c>
      <c r="C3" s="278"/>
      <c r="D3" s="279"/>
      <c r="E3" s="280" t="s">
        <v>22</v>
      </c>
      <c r="F3" s="281"/>
      <c r="G3" s="281"/>
      <c r="H3" s="281"/>
      <c r="I3" s="281"/>
      <c r="J3" s="282" t="s">
        <v>251</v>
      </c>
      <c r="K3" s="283"/>
      <c r="L3" s="277" t="s">
        <v>252</v>
      </c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9"/>
      <c r="Y3" s="43"/>
      <c r="Z3" s="43"/>
    </row>
    <row r="4" spans="1:80" ht="27.75" customHeight="1" thickBot="1">
      <c r="B4" s="265" t="s">
        <v>190</v>
      </c>
      <c r="C4" s="266"/>
      <c r="D4" s="267"/>
      <c r="E4" s="373" t="s">
        <v>346</v>
      </c>
      <c r="F4" s="374"/>
      <c r="G4" s="374"/>
      <c r="H4" s="374"/>
      <c r="I4" s="375"/>
      <c r="J4" s="376" t="s">
        <v>207</v>
      </c>
      <c r="K4" s="377"/>
      <c r="L4" s="271"/>
      <c r="M4" s="272"/>
      <c r="N4" s="272"/>
      <c r="O4" s="272"/>
      <c r="P4" s="272"/>
      <c r="Q4" s="272"/>
      <c r="R4" s="272"/>
      <c r="S4" s="273"/>
      <c r="T4" s="274" t="s">
        <v>23</v>
      </c>
      <c r="U4" s="274"/>
      <c r="V4" s="274"/>
      <c r="W4" s="274"/>
      <c r="X4" s="275"/>
      <c r="Y4" s="43"/>
      <c r="Z4" s="43"/>
    </row>
    <row r="5" spans="1:80" ht="17.25" customHeight="1" thickBot="1">
      <c r="B5" s="40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40"/>
      <c r="U5" s="40"/>
      <c r="V5" s="40"/>
      <c r="W5" s="40"/>
      <c r="X5" s="40"/>
      <c r="Y5" s="43"/>
      <c r="Z5" s="43"/>
    </row>
    <row r="6" spans="1:80" ht="17.25" customHeight="1" thickBot="1">
      <c r="B6" s="288" t="s">
        <v>327</v>
      </c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90"/>
      <c r="Y6" s="43"/>
      <c r="Z6" s="43"/>
    </row>
    <row r="7" spans="1:80" ht="17.25" customHeight="1">
      <c r="B7" s="291" t="s">
        <v>330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3"/>
      <c r="Y7" s="43"/>
      <c r="Z7" s="43"/>
    </row>
    <row r="8" spans="1:80" ht="17.25" customHeight="1">
      <c r="B8" s="294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3"/>
      <c r="Y8" s="43"/>
      <c r="Z8" s="43"/>
    </row>
    <row r="9" spans="1:80" ht="17.25" customHeight="1">
      <c r="B9" s="294"/>
      <c r="C9" s="292"/>
      <c r="D9" s="292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3"/>
      <c r="Y9" s="43"/>
      <c r="Z9" s="43"/>
    </row>
    <row r="10" spans="1:80" ht="17.25" customHeight="1" thickBot="1">
      <c r="B10" s="295"/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7"/>
      <c r="Y10" s="43"/>
      <c r="Z10" s="43"/>
    </row>
    <row r="11" spans="1:80" ht="17.25" customHeight="1">
      <c r="B11" s="298"/>
      <c r="C11" s="299"/>
      <c r="D11" s="302" t="s">
        <v>328</v>
      </c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4"/>
      <c r="Y11" s="37"/>
      <c r="Z11" s="37"/>
      <c r="AA11" s="37"/>
      <c r="AB11" s="37"/>
      <c r="AC11" s="37"/>
      <c r="AD11" s="37"/>
      <c r="AE11" s="37"/>
      <c r="AF11" s="45"/>
      <c r="AH11" s="45"/>
      <c r="AI11" s="45"/>
      <c r="AJ11" s="45"/>
      <c r="AK11" s="45"/>
      <c r="AL11" s="37"/>
      <c r="AM11" s="37"/>
      <c r="AS11" s="95"/>
      <c r="AT11" s="95"/>
      <c r="AU11" s="95"/>
    </row>
    <row r="12" spans="1:80" ht="17.25" customHeight="1" thickBot="1">
      <c r="B12" s="300"/>
      <c r="C12" s="301"/>
      <c r="D12" s="305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7"/>
      <c r="Y12" s="37"/>
      <c r="Z12" s="37"/>
      <c r="AA12" s="37"/>
      <c r="AB12" s="37"/>
      <c r="AC12" s="37"/>
      <c r="AD12" s="37"/>
      <c r="AE12" s="37"/>
      <c r="AF12" s="45"/>
      <c r="AH12" s="45"/>
      <c r="AI12" s="45"/>
      <c r="AJ12" s="45"/>
      <c r="AK12" s="45"/>
      <c r="AL12" s="37"/>
      <c r="AM12" s="37"/>
      <c r="AS12" s="95"/>
      <c r="AT12" s="95"/>
      <c r="AU12" s="95"/>
    </row>
    <row r="13" spans="1:80" ht="17.25" customHeight="1">
      <c r="B13" s="40"/>
      <c r="C13" s="41"/>
      <c r="D13" s="37"/>
      <c r="E13" s="37"/>
      <c r="F13" s="37"/>
      <c r="G13" s="37"/>
      <c r="H13" s="37"/>
      <c r="I13" s="37"/>
      <c r="J13" s="37"/>
      <c r="K13" s="37"/>
      <c r="L13" s="45"/>
      <c r="M13" s="45"/>
      <c r="N13" s="45"/>
      <c r="O13" s="45"/>
      <c r="P13" s="45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45"/>
      <c r="AH13" s="45"/>
      <c r="AI13" s="45"/>
      <c r="AJ13" s="45"/>
      <c r="AK13" s="45"/>
      <c r="AL13" s="37"/>
      <c r="AM13" s="37"/>
      <c r="AS13" s="95"/>
      <c r="AT13" s="95"/>
      <c r="AU13" s="95"/>
    </row>
    <row r="14" spans="1:80" ht="15" customHeight="1" thickBot="1">
      <c r="A14" s="37"/>
      <c r="B14" s="41"/>
      <c r="C14" s="37"/>
      <c r="D14" s="37"/>
      <c r="E14" s="37"/>
      <c r="F14" s="37"/>
      <c r="G14" s="37"/>
      <c r="H14" s="37"/>
      <c r="I14" s="37"/>
      <c r="J14" s="45"/>
      <c r="K14" s="45"/>
      <c r="L14" s="45"/>
      <c r="M14" s="45"/>
      <c r="N14" s="45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45"/>
      <c r="AV14" s="44"/>
    </row>
    <row r="15" spans="1:80" ht="15" customHeight="1">
      <c r="B15" s="222" t="s">
        <v>253</v>
      </c>
      <c r="C15" s="223"/>
      <c r="D15" s="223"/>
      <c r="E15" s="223"/>
      <c r="F15" s="224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S15" s="43"/>
      <c r="T15" s="43"/>
      <c r="Z15" s="43"/>
      <c r="AR15" s="44"/>
    </row>
    <row r="16" spans="1:80" ht="15" customHeight="1">
      <c r="B16" s="284" t="s">
        <v>105</v>
      </c>
      <c r="C16" s="285"/>
      <c r="D16" s="286" t="s">
        <v>104</v>
      </c>
      <c r="E16" s="285"/>
      <c r="F16" s="235" t="s">
        <v>348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U16" s="43"/>
      <c r="V16" s="43"/>
      <c r="AB16" s="43"/>
      <c r="AT16" s="44"/>
    </row>
    <row r="17" spans="2:50" ht="26.25" customHeight="1" thickBot="1">
      <c r="B17" s="370" t="str">
        <f>IF(COUNTIF($AJ$23:$AJ$42,B16)=0,"",COUNTIF($AJ$23:$AJ$42,B16))</f>
        <v/>
      </c>
      <c r="C17" s="371"/>
      <c r="D17" s="372" t="str">
        <f>IF(COUNTIF($AJ$23:$AJ$42,D16)=0,"",COUNTIF($AJ$23:$AJ$42,D16))</f>
        <v/>
      </c>
      <c r="E17" s="371"/>
      <c r="F17" s="382" t="str">
        <f>IF(COUNTIF($AJ$23:$AJ$42,F16)=0,"",COUNTIF($AJ$23:$AJ$42,F16))</f>
        <v/>
      </c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U17" s="45"/>
      <c r="V17" s="45"/>
      <c r="AB17" s="45"/>
      <c r="AT17" s="44"/>
    </row>
    <row r="18" spans="2:50" ht="18.75" customHeight="1">
      <c r="B18" s="46"/>
      <c r="C18" s="47"/>
      <c r="D18" s="46"/>
      <c r="E18" s="46"/>
      <c r="F18" s="48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W18" s="45"/>
      <c r="X18" s="45"/>
      <c r="AD18" s="45"/>
      <c r="AV18" s="44"/>
    </row>
    <row r="19" spans="2:50" ht="21" customHeight="1" thickBot="1">
      <c r="B19" s="49" t="s">
        <v>323</v>
      </c>
      <c r="AW19" s="44"/>
    </row>
    <row r="20" spans="2:50" ht="15" customHeight="1">
      <c r="B20" s="330" t="s">
        <v>15</v>
      </c>
      <c r="C20" s="332" t="s">
        <v>208</v>
      </c>
      <c r="D20" s="368" t="s">
        <v>247</v>
      </c>
      <c r="E20" s="336" t="s">
        <v>248</v>
      </c>
      <c r="F20" s="312" t="s">
        <v>254</v>
      </c>
      <c r="G20" s="312" t="s">
        <v>37</v>
      </c>
      <c r="H20" s="312" t="s">
        <v>333</v>
      </c>
      <c r="I20" s="314" t="s">
        <v>27</v>
      </c>
      <c r="J20" s="315"/>
      <c r="K20" s="322" t="s">
        <v>35</v>
      </c>
      <c r="L20" s="317"/>
      <c r="M20" s="319" t="s">
        <v>108</v>
      </c>
      <c r="N20" s="320"/>
      <c r="O20" s="320"/>
      <c r="P20" s="321"/>
      <c r="Q20" s="316" t="s">
        <v>77</v>
      </c>
      <c r="R20" s="317"/>
      <c r="S20" s="319" t="s">
        <v>106</v>
      </c>
      <c r="T20" s="320"/>
      <c r="U20" s="320"/>
      <c r="V20" s="320"/>
      <c r="W20" s="321"/>
      <c r="X20" s="316" t="s">
        <v>30</v>
      </c>
      <c r="Y20" s="357"/>
      <c r="Z20" s="317"/>
      <c r="AA20" s="358" t="s">
        <v>107</v>
      </c>
      <c r="AB20" s="359"/>
      <c r="AC20" s="359"/>
      <c r="AD20" s="359"/>
      <c r="AE20" s="360"/>
      <c r="AF20" s="316" t="s">
        <v>36</v>
      </c>
      <c r="AG20" s="317"/>
      <c r="AH20" s="339" t="s">
        <v>6</v>
      </c>
      <c r="AI20" s="339" t="s">
        <v>2</v>
      </c>
      <c r="AJ20" s="341" t="s">
        <v>21</v>
      </c>
      <c r="AK20" s="363" t="s">
        <v>143</v>
      </c>
      <c r="AL20" s="356" t="s">
        <v>144</v>
      </c>
      <c r="AM20" s="38" t="s">
        <v>16</v>
      </c>
      <c r="AX20" s="44"/>
    </row>
    <row r="21" spans="2:50" ht="45" customHeight="1">
      <c r="B21" s="366"/>
      <c r="C21" s="367"/>
      <c r="D21" s="369"/>
      <c r="E21" s="365"/>
      <c r="F21" s="364"/>
      <c r="G21" s="364"/>
      <c r="H21" s="365"/>
      <c r="I21" s="250" t="s">
        <v>28</v>
      </c>
      <c r="J21" s="225" t="s">
        <v>29</v>
      </c>
      <c r="K21" s="226" t="s">
        <v>33</v>
      </c>
      <c r="L21" s="227" t="s">
        <v>249</v>
      </c>
      <c r="M21" s="228" t="s">
        <v>109</v>
      </c>
      <c r="N21" s="229" t="s">
        <v>110</v>
      </c>
      <c r="O21" s="229" t="s">
        <v>111</v>
      </c>
      <c r="P21" s="230" t="s">
        <v>112</v>
      </c>
      <c r="Q21" s="231" t="s">
        <v>24</v>
      </c>
      <c r="R21" s="227" t="s">
        <v>249</v>
      </c>
      <c r="S21" s="228" t="s">
        <v>109</v>
      </c>
      <c r="T21" s="229" t="s">
        <v>110</v>
      </c>
      <c r="U21" s="229" t="s">
        <v>111</v>
      </c>
      <c r="V21" s="229" t="s">
        <v>112</v>
      </c>
      <c r="W21" s="232" t="s">
        <v>113</v>
      </c>
      <c r="X21" s="226" t="s">
        <v>26</v>
      </c>
      <c r="Y21" s="233" t="s">
        <v>249</v>
      </c>
      <c r="Z21" s="234" t="s">
        <v>206</v>
      </c>
      <c r="AA21" s="228" t="s">
        <v>109</v>
      </c>
      <c r="AB21" s="229" t="s">
        <v>110</v>
      </c>
      <c r="AC21" s="229" t="s">
        <v>111</v>
      </c>
      <c r="AD21" s="229" t="s">
        <v>112</v>
      </c>
      <c r="AE21" s="232" t="s">
        <v>113</v>
      </c>
      <c r="AF21" s="231" t="s">
        <v>26</v>
      </c>
      <c r="AG21" s="227" t="s">
        <v>249</v>
      </c>
      <c r="AH21" s="361"/>
      <c r="AI21" s="361"/>
      <c r="AJ21" s="362"/>
      <c r="AK21" s="363"/>
      <c r="AL21" s="356"/>
      <c r="AM21" s="51" t="s">
        <v>15</v>
      </c>
      <c r="AN21" s="52" t="s">
        <v>20</v>
      </c>
      <c r="AO21" s="52" t="s">
        <v>17</v>
      </c>
      <c r="AP21" s="53" t="s">
        <v>18</v>
      </c>
      <c r="AQ21" s="52" t="s">
        <v>84</v>
      </c>
      <c r="AR21" s="53" t="s">
        <v>85</v>
      </c>
      <c r="AS21" s="52" t="s">
        <v>118</v>
      </c>
      <c r="AT21" s="53" t="s">
        <v>119</v>
      </c>
      <c r="AU21" s="52" t="s">
        <v>120</v>
      </c>
      <c r="AV21" s="53" t="s">
        <v>121</v>
      </c>
      <c r="AW21" s="54" t="s">
        <v>19</v>
      </c>
      <c r="AX21" s="247" t="s">
        <v>340</v>
      </c>
    </row>
    <row r="22" spans="2:50" ht="18" customHeight="1">
      <c r="B22" s="55" t="s">
        <v>209</v>
      </c>
      <c r="C22" s="383">
        <v>44821</v>
      </c>
      <c r="D22" s="384" t="s">
        <v>205</v>
      </c>
      <c r="E22" s="385" t="s">
        <v>103</v>
      </c>
      <c r="F22" s="386">
        <v>42695</v>
      </c>
      <c r="G22" s="241" t="str">
        <f t="shared" ref="G22:G42" si="0">IF(H22="","",IF(H22&lt;=4,"～年中",VLOOKUP(H22,学年変換表_幼児,2,FALSE)))</f>
        <v>年長</v>
      </c>
      <c r="H22" s="241">
        <f>IF(F22="","",DATEDIF(F22,DATE(YEAR(EDATE(C22,-3)),4,1),"y"))</f>
        <v>5</v>
      </c>
      <c r="I22" s="385">
        <v>110</v>
      </c>
      <c r="J22" s="387">
        <v>20</v>
      </c>
      <c r="K22" s="388">
        <v>5.2</v>
      </c>
      <c r="L22" s="56">
        <f ca="1">IF(D22="","",IF(K22="","",CHOOSE(MATCH($AX22,IF(E22="男",INDIRECT(AS22),IF(E22="女",INDIRECT(AT22),"")),1),5,4,3,2,1)))</f>
        <v>5</v>
      </c>
      <c r="M22" s="389" t="s">
        <v>345</v>
      </c>
      <c r="N22" s="385" t="s">
        <v>115</v>
      </c>
      <c r="O22" s="385" t="s">
        <v>115</v>
      </c>
      <c r="P22" s="390" t="s">
        <v>123</v>
      </c>
      <c r="Q22" s="391">
        <v>120</v>
      </c>
      <c r="R22" s="57">
        <f ca="1">IF(D22="","",IF(Q22="","",CHOOSE(MATCH($Q22,IF(E22="男",INDIRECT(AO22),IF(E22="女",INDIRECT(AP22),"")),1),1,2,3,4,5)))</f>
        <v>4</v>
      </c>
      <c r="S22" s="389" t="s">
        <v>122</v>
      </c>
      <c r="T22" s="385" t="s">
        <v>115</v>
      </c>
      <c r="U22" s="385" t="s">
        <v>123</v>
      </c>
      <c r="V22" s="385" t="s">
        <v>123</v>
      </c>
      <c r="W22" s="390" t="s">
        <v>115</v>
      </c>
      <c r="X22" s="392">
        <v>8.5</v>
      </c>
      <c r="Y22" s="58">
        <f ca="1">IF(D22="","",IF(X22="","",CHOOSE(MATCH($X22,IF(E22="男",INDIRECT(AQ22),IF(E22="女",INDIRECT(AR22),"")),1),1,2,3,4,5)))</f>
        <v>4</v>
      </c>
      <c r="Z22" s="393" t="s">
        <v>243</v>
      </c>
      <c r="AA22" s="389" t="s">
        <v>122</v>
      </c>
      <c r="AB22" s="385" t="s">
        <v>115</v>
      </c>
      <c r="AC22" s="385" t="s">
        <v>115</v>
      </c>
      <c r="AD22" s="385" t="s">
        <v>244</v>
      </c>
      <c r="AE22" s="387" t="s">
        <v>123</v>
      </c>
      <c r="AF22" s="391">
        <v>25</v>
      </c>
      <c r="AG22" s="57">
        <f ca="1">IF(D22="","",IF(AF22="","",CHOOSE(MATCH(AF22,IF(E22="男",INDIRECT(AU22),IF(E22="女",INDIRECT(AV22),"")),1),1,2,3,4,5)))</f>
        <v>3</v>
      </c>
      <c r="AH22" s="243">
        <f>IF(D22="","",COUNT(K22,Q22,X22,AF22))</f>
        <v>4</v>
      </c>
      <c r="AI22" s="243">
        <f ca="1">IF(D22="","",SUM(L22,R22,Y22,AG22))</f>
        <v>16</v>
      </c>
      <c r="AJ22" s="91" t="str">
        <f ca="1">IF(AH22=4,VLOOKUP(AI22,設定_幼児!$A$2:$B$4,2,1),"---")</f>
        <v>1級</v>
      </c>
      <c r="AK22" s="59">
        <f>IF(F22=""," ",DATEDIF(F22,C22,"M"))</f>
        <v>69</v>
      </c>
      <c r="AL22" s="60">
        <f>_xlfn.IFS(AK22=" ","",AK22&lt;=41,"3",AK22&lt;=47,"3.5",AK22&lt;=53,"4",AK22&lt;=59,4.5,AK22&lt;=65,5,AK22&lt;=71,5.5,AK22&gt;71,6,AK22="","")</f>
        <v>5.5</v>
      </c>
      <c r="AM22" s="61" t="s">
        <v>209</v>
      </c>
      <c r="AN22" s="60" t="str">
        <f>IF(G22="","",VLOOKUP(G22,幼児学年→文字変換表,2))</f>
        <v>B</v>
      </c>
      <c r="AO22" s="60" t="str">
        <f>"立得点表_幼児!"&amp;$AN22&amp;"3:"&amp;$AN22&amp;"7"</f>
        <v>立得点表_幼児!B3:B7</v>
      </c>
      <c r="AP22" s="62" t="str">
        <f>"立得点表_幼児!"&amp;$AN22&amp;"11:"&amp;$AN22&amp;"15"</f>
        <v>立得点表_幼児!B11:B15</v>
      </c>
      <c r="AQ22" s="60" t="str">
        <f>"ボール得点表_幼児!"&amp;$AN22&amp;"3:"&amp;$AN22&amp;"7"</f>
        <v>ボール得点表_幼児!B3:B7</v>
      </c>
      <c r="AR22" s="62" t="str">
        <f>"ボール得点表_幼児!"&amp;$AN22&amp;"11:"&amp;$AN22&amp;"15"</f>
        <v>ボール得点表_幼児!B11:B15</v>
      </c>
      <c r="AS22" s="60" t="str">
        <f>"25m得点表_幼児!"&amp;$AN22&amp;"3:"&amp;$AN22&amp;"7"</f>
        <v>25m得点表_幼児!B3:B7</v>
      </c>
      <c r="AT22" s="62" t="str">
        <f>"25m得点表_幼児!"&amp;$AN22&amp;"11:"&amp;$AN22&amp;"15"</f>
        <v>25m得点表_幼児!B11:B15</v>
      </c>
      <c r="AU22" s="60" t="str">
        <f>"往得点表_幼児!"&amp;$AN22&amp;"3:"&amp;$AN22&amp;"7"</f>
        <v>往得点表_幼児!B3:B7</v>
      </c>
      <c r="AV22" s="62" t="str">
        <f>"往得点表_幼児!"&amp;$AN22&amp;"11:"&amp;$AN22&amp;"15"</f>
        <v>往得点表_幼児!B11:B15</v>
      </c>
      <c r="AW22" s="63" t="b">
        <f>OR(AND(H22&lt;=7,H22&lt;&gt;""),AND(H22&gt;=50,H22&lt;&gt;""))</f>
        <v>1</v>
      </c>
      <c r="AX22" s="44">
        <f>ROUNDUP(K22,1)</f>
        <v>5.2</v>
      </c>
    </row>
    <row r="23" spans="2:50" ht="18" customHeight="1">
      <c r="B23" s="64">
        <v>1</v>
      </c>
      <c r="C23" s="405"/>
      <c r="D23" s="406"/>
      <c r="E23" s="399"/>
      <c r="F23" s="405"/>
      <c r="G23" s="254" t="str">
        <f t="shared" si="0"/>
        <v/>
      </c>
      <c r="H23" s="236" t="str">
        <f t="shared" ref="H23:H42" si="1">IF(F23="","",DATEDIF(F23,DATE(YEAR(EDATE(C23,-3)),4,1),"y"))</f>
        <v/>
      </c>
      <c r="I23" s="396"/>
      <c r="J23" s="397"/>
      <c r="K23" s="404"/>
      <c r="L23" s="66" t="str">
        <f ca="1">IF(D23="","",IF(K23="","",CHOOSE(MATCH($AX23,IF(E23="男",INDIRECT(AS23),IF(E23="女",INDIRECT(AT23),"")),1),5,4,3,2,1)))</f>
        <v/>
      </c>
      <c r="M23" s="395"/>
      <c r="N23" s="396"/>
      <c r="O23" s="396"/>
      <c r="P23" s="399"/>
      <c r="Q23" s="398"/>
      <c r="R23" s="67" t="str">
        <f t="shared" ref="R23:R42" ca="1" si="2">IF(D23="","",IF(Q23="","",CHOOSE(MATCH($Q23,IF(E23="男",INDIRECT(AO23),IF(E23="女",INDIRECT(AP23),"")),1),1,2,3,4,5)))</f>
        <v/>
      </c>
      <c r="S23" s="395"/>
      <c r="T23" s="396"/>
      <c r="U23" s="396"/>
      <c r="V23" s="396"/>
      <c r="W23" s="399"/>
      <c r="X23" s="400"/>
      <c r="Y23" s="65" t="str">
        <f t="shared" ref="Y23:Y42" ca="1" si="3">IF(D23="","",IF(X23="","",CHOOSE(MATCH($X23,IF(E23="男",INDIRECT(AQ23),IF(E23="女",INDIRECT(AR23),"")),1),1,2,3,4,5)))</f>
        <v/>
      </c>
      <c r="Z23" s="394"/>
      <c r="AA23" s="395"/>
      <c r="AB23" s="396"/>
      <c r="AC23" s="396"/>
      <c r="AD23" s="396"/>
      <c r="AE23" s="397"/>
      <c r="AF23" s="398"/>
      <c r="AG23" s="67" t="str">
        <f t="shared" ref="AG23:AG42" ca="1" si="4">IF(D23="","",IF(AF23="","",CHOOSE(MATCH(AF23,IF(E23="男",INDIRECT(AU23),IF(E23="女",INDIRECT(AV23),"")),1),1,2,3,4,5)))</f>
        <v/>
      </c>
      <c r="AH23" s="117" t="str">
        <f>IF(D23="","",COUNT(K23,Q23,X23,AF23))</f>
        <v/>
      </c>
      <c r="AI23" s="117" t="str">
        <f>IF(D23="","",SUM(L23,R23,Y23,AG23))</f>
        <v/>
      </c>
      <c r="AJ23" s="92" t="str">
        <f>IF(AH23=4,VLOOKUP(AI23,設定_幼児!$A$2:$B$4,2,1),"---")</f>
        <v>---</v>
      </c>
      <c r="AK23" s="59" t="str">
        <f t="shared" ref="AK23:AK42" si="5">IF(F23=""," ",DATEDIF(F23,C23,"M"))</f>
        <v xml:space="preserve"> </v>
      </c>
      <c r="AL23" s="60" t="str">
        <f t="shared" ref="AL23:AL42" si="6">_xlfn.IFS(AK23=" ","",AK23&lt;=41,"3",AK23&lt;=47,"3.5",AK23&lt;=53,"4",AK23&lt;=59,4.5,AK23&lt;=65,5,AK23&lt;=71,5.5,AK23&gt;71,6,AK23="","")</f>
        <v/>
      </c>
      <c r="AM23" s="61">
        <v>1</v>
      </c>
      <c r="AN23" s="60" t="str">
        <f t="shared" ref="AN23:AN42" si="7">IF(G23="","",VLOOKUP(G23,幼児学年→文字変換表,2))</f>
        <v/>
      </c>
      <c r="AO23" s="60" t="str">
        <f t="shared" ref="AO23:AO42" si="8">"立得点表_幼児!"&amp;$AN23&amp;"3:"&amp;$AN23&amp;"7"</f>
        <v>立得点表_幼児!3:7</v>
      </c>
      <c r="AP23" s="62" t="str">
        <f t="shared" ref="AP23:AP42" si="9">"立得点表_幼児!"&amp;$AN23&amp;"11:"&amp;$AN23&amp;"15"</f>
        <v>立得点表_幼児!11:15</v>
      </c>
      <c r="AQ23" s="60" t="str">
        <f t="shared" ref="AQ23:AQ42" si="10">"ボール得点表_幼児!"&amp;$AN23&amp;"3:"&amp;$AN23&amp;"7"</f>
        <v>ボール得点表_幼児!3:7</v>
      </c>
      <c r="AR23" s="62" t="str">
        <f t="shared" ref="AR23:AR42" si="11">"ボール得点表_幼児!"&amp;$AN23&amp;"11:"&amp;$AN23&amp;"15"</f>
        <v>ボール得点表_幼児!11:15</v>
      </c>
      <c r="AS23" s="60" t="str">
        <f t="shared" ref="AS23:AS42" si="12">"25m得点表_幼児!"&amp;$AN23&amp;"3:"&amp;$AN23&amp;"7"</f>
        <v>25m得点表_幼児!3:7</v>
      </c>
      <c r="AT23" s="62" t="str">
        <f t="shared" ref="AT23:AT42" si="13">"25m得点表_幼児!"&amp;$AN23&amp;"11:"&amp;$AN23&amp;"15"</f>
        <v>25m得点表_幼児!11:15</v>
      </c>
      <c r="AU23" s="60" t="str">
        <f t="shared" ref="AU23:AU42" si="14">"往得点表_幼児!"&amp;$AN23&amp;"3:"&amp;$AN23&amp;"7"</f>
        <v>往得点表_幼児!3:7</v>
      </c>
      <c r="AV23" s="62" t="str">
        <f t="shared" ref="AV23:AV42" si="15">"往得点表_幼児!"&amp;$AN23&amp;"11:"&amp;$AN23&amp;"15"</f>
        <v>往得点表_幼児!11:15</v>
      </c>
      <c r="AW23" s="63" t="b">
        <f t="shared" ref="AW23:AW42" si="16">OR(AND(H23&lt;=7,H23&lt;&gt;""),AND(H23&gt;=50,H23&lt;&gt;""))</f>
        <v>0</v>
      </c>
      <c r="AX23" s="44">
        <f t="shared" ref="AX23:AX42" si="17">ROUNDUP(K23,1)</f>
        <v>0</v>
      </c>
    </row>
    <row r="24" spans="2:50" ht="18" customHeight="1">
      <c r="B24" s="64">
        <v>2</v>
      </c>
      <c r="C24" s="257"/>
      <c r="D24" s="381"/>
      <c r="E24" s="259"/>
      <c r="F24" s="257"/>
      <c r="G24" s="255" t="str">
        <f t="shared" si="0"/>
        <v/>
      </c>
      <c r="H24" s="133" t="str">
        <f t="shared" si="1"/>
        <v/>
      </c>
      <c r="I24" s="22"/>
      <c r="J24" s="32"/>
      <c r="K24" s="80"/>
      <c r="L24" s="69" t="str">
        <f t="shared" ref="L24:L42" ca="1" si="18">IF(D24="","",IF(K24="","",CHOOSE(MATCH($AX24,IF(E24="男",INDIRECT(AS24),IF(E24="女",INDIRECT(AT24),"")),1),5,4,3,2,1)))</f>
        <v/>
      </c>
      <c r="M24" s="401"/>
      <c r="N24" s="402"/>
      <c r="O24" s="402"/>
      <c r="P24" s="259"/>
      <c r="Q24" s="403"/>
      <c r="R24" s="70" t="str">
        <f t="shared" ca="1" si="2"/>
        <v/>
      </c>
      <c r="S24" s="83"/>
      <c r="T24" s="22"/>
      <c r="U24" s="22"/>
      <c r="V24" s="22"/>
      <c r="W24" s="24"/>
      <c r="X24" s="87"/>
      <c r="Y24" s="68" t="str">
        <f t="shared" ca="1" si="3"/>
        <v/>
      </c>
      <c r="Z24" s="89"/>
      <c r="AA24" s="83"/>
      <c r="AB24" s="22"/>
      <c r="AC24" s="22"/>
      <c r="AD24" s="22"/>
      <c r="AE24" s="32"/>
      <c r="AF24" s="25"/>
      <c r="AG24" s="70" t="str">
        <f t="shared" ca="1" si="4"/>
        <v/>
      </c>
      <c r="AH24" s="130" t="str">
        <f t="shared" ref="AH24:AH42" si="19">IF(D24="","",COUNT(K24,Q24,X24,AF24))</f>
        <v/>
      </c>
      <c r="AI24" s="130" t="str">
        <f t="shared" ref="AI24:AI42" si="20">IF(D24="","",SUM(L24,R24,Y24,AG24))</f>
        <v/>
      </c>
      <c r="AJ24" s="93" t="str">
        <f>IF(AH24=4,VLOOKUP(AI24,設定_幼児!$A$2:$B$4,2,1),"---")</f>
        <v>---</v>
      </c>
      <c r="AK24" s="59" t="str">
        <f t="shared" si="5"/>
        <v xml:space="preserve"> </v>
      </c>
      <c r="AL24" s="60" t="str">
        <f t="shared" si="6"/>
        <v/>
      </c>
      <c r="AM24" s="61">
        <v>2</v>
      </c>
      <c r="AN24" s="60" t="str">
        <f t="shared" si="7"/>
        <v/>
      </c>
      <c r="AO24" s="60" t="str">
        <f t="shared" si="8"/>
        <v>立得点表_幼児!3:7</v>
      </c>
      <c r="AP24" s="62" t="str">
        <f t="shared" si="9"/>
        <v>立得点表_幼児!11:15</v>
      </c>
      <c r="AQ24" s="60" t="str">
        <f t="shared" si="10"/>
        <v>ボール得点表_幼児!3:7</v>
      </c>
      <c r="AR24" s="62" t="str">
        <f t="shared" si="11"/>
        <v>ボール得点表_幼児!11:15</v>
      </c>
      <c r="AS24" s="60" t="str">
        <f t="shared" si="12"/>
        <v>25m得点表_幼児!3:7</v>
      </c>
      <c r="AT24" s="62" t="str">
        <f t="shared" si="13"/>
        <v>25m得点表_幼児!11:15</v>
      </c>
      <c r="AU24" s="60" t="str">
        <f t="shared" si="14"/>
        <v>往得点表_幼児!3:7</v>
      </c>
      <c r="AV24" s="62" t="str">
        <f t="shared" si="15"/>
        <v>往得点表_幼児!11:15</v>
      </c>
      <c r="AW24" s="63" t="b">
        <f t="shared" si="16"/>
        <v>0</v>
      </c>
      <c r="AX24" s="44">
        <f t="shared" si="17"/>
        <v>0</v>
      </c>
    </row>
    <row r="25" spans="2:50" ht="18" customHeight="1">
      <c r="B25" s="64">
        <v>3</v>
      </c>
      <c r="C25" s="257"/>
      <c r="D25" s="258"/>
      <c r="E25" s="259"/>
      <c r="F25" s="257"/>
      <c r="G25" s="255" t="str">
        <f t="shared" si="0"/>
        <v/>
      </c>
      <c r="H25" s="133" t="str">
        <f t="shared" si="1"/>
        <v/>
      </c>
      <c r="I25" s="22"/>
      <c r="J25" s="32"/>
      <c r="K25" s="80"/>
      <c r="L25" s="69" t="str">
        <f t="shared" ca="1" si="18"/>
        <v/>
      </c>
      <c r="M25" s="83"/>
      <c r="N25" s="22"/>
      <c r="O25" s="22"/>
      <c r="P25" s="24"/>
      <c r="Q25" s="25"/>
      <c r="R25" s="70" t="str">
        <f t="shared" ca="1" si="2"/>
        <v/>
      </c>
      <c r="S25" s="83"/>
      <c r="T25" s="22"/>
      <c r="U25" s="22"/>
      <c r="V25" s="22"/>
      <c r="W25" s="24"/>
      <c r="X25" s="87"/>
      <c r="Y25" s="68" t="str">
        <f t="shared" ca="1" si="3"/>
        <v/>
      </c>
      <c r="Z25" s="89"/>
      <c r="AA25" s="83"/>
      <c r="AB25" s="22"/>
      <c r="AC25" s="22"/>
      <c r="AD25" s="22"/>
      <c r="AE25" s="32"/>
      <c r="AF25" s="25"/>
      <c r="AG25" s="70" t="str">
        <f t="shared" ca="1" si="4"/>
        <v/>
      </c>
      <c r="AH25" s="130" t="str">
        <f t="shared" si="19"/>
        <v/>
      </c>
      <c r="AI25" s="130" t="str">
        <f t="shared" si="20"/>
        <v/>
      </c>
      <c r="AJ25" s="93" t="str">
        <f>IF(AH25=4,VLOOKUP(AI25,設定_幼児!$A$2:$B$4,2,1),"---")</f>
        <v>---</v>
      </c>
      <c r="AK25" s="59" t="str">
        <f t="shared" si="5"/>
        <v xml:space="preserve"> </v>
      </c>
      <c r="AL25" s="60" t="str">
        <f t="shared" si="6"/>
        <v/>
      </c>
      <c r="AM25" s="61">
        <v>3</v>
      </c>
      <c r="AN25" s="60" t="str">
        <f t="shared" si="7"/>
        <v/>
      </c>
      <c r="AO25" s="60" t="str">
        <f t="shared" si="8"/>
        <v>立得点表_幼児!3:7</v>
      </c>
      <c r="AP25" s="62" t="str">
        <f t="shared" si="9"/>
        <v>立得点表_幼児!11:15</v>
      </c>
      <c r="AQ25" s="60" t="str">
        <f t="shared" si="10"/>
        <v>ボール得点表_幼児!3:7</v>
      </c>
      <c r="AR25" s="62" t="str">
        <f t="shared" si="11"/>
        <v>ボール得点表_幼児!11:15</v>
      </c>
      <c r="AS25" s="60" t="str">
        <f t="shared" si="12"/>
        <v>25m得点表_幼児!3:7</v>
      </c>
      <c r="AT25" s="62" t="str">
        <f t="shared" si="13"/>
        <v>25m得点表_幼児!11:15</v>
      </c>
      <c r="AU25" s="60" t="str">
        <f t="shared" si="14"/>
        <v>往得点表_幼児!3:7</v>
      </c>
      <c r="AV25" s="62" t="str">
        <f t="shared" si="15"/>
        <v>往得点表_幼児!11:15</v>
      </c>
      <c r="AW25" s="63" t="b">
        <f t="shared" si="16"/>
        <v>0</v>
      </c>
      <c r="AX25" s="44">
        <f t="shared" si="17"/>
        <v>0</v>
      </c>
    </row>
    <row r="26" spans="2:50" ht="18" customHeight="1">
      <c r="B26" s="64">
        <v>4</v>
      </c>
      <c r="C26" s="257"/>
      <c r="D26" s="258"/>
      <c r="E26" s="259"/>
      <c r="F26" s="257"/>
      <c r="G26" s="255" t="str">
        <f t="shared" si="0"/>
        <v/>
      </c>
      <c r="H26" s="133" t="str">
        <f t="shared" si="1"/>
        <v/>
      </c>
      <c r="I26" s="22"/>
      <c r="J26" s="32"/>
      <c r="K26" s="80"/>
      <c r="L26" s="69" t="str">
        <f t="shared" ca="1" si="18"/>
        <v/>
      </c>
      <c r="M26" s="83"/>
      <c r="N26" s="22"/>
      <c r="O26" s="22"/>
      <c r="P26" s="24"/>
      <c r="Q26" s="25"/>
      <c r="R26" s="70" t="str">
        <f t="shared" ca="1" si="2"/>
        <v/>
      </c>
      <c r="S26" s="83"/>
      <c r="T26" s="22"/>
      <c r="U26" s="22"/>
      <c r="V26" s="22"/>
      <c r="W26" s="24"/>
      <c r="X26" s="87"/>
      <c r="Y26" s="68" t="str">
        <f t="shared" ca="1" si="3"/>
        <v/>
      </c>
      <c r="Z26" s="89"/>
      <c r="AA26" s="83"/>
      <c r="AB26" s="22"/>
      <c r="AC26" s="22"/>
      <c r="AD26" s="22"/>
      <c r="AE26" s="32"/>
      <c r="AF26" s="25"/>
      <c r="AG26" s="70" t="str">
        <f t="shared" ca="1" si="4"/>
        <v/>
      </c>
      <c r="AH26" s="130" t="str">
        <f t="shared" si="19"/>
        <v/>
      </c>
      <c r="AI26" s="130" t="str">
        <f t="shared" si="20"/>
        <v/>
      </c>
      <c r="AJ26" s="93" t="str">
        <f>IF(AH26=4,VLOOKUP(AI26,設定_幼児!$A$2:$B$4,2,1),"---")</f>
        <v>---</v>
      </c>
      <c r="AK26" s="59" t="str">
        <f t="shared" si="5"/>
        <v xml:space="preserve"> </v>
      </c>
      <c r="AL26" s="60" t="str">
        <f t="shared" si="6"/>
        <v/>
      </c>
      <c r="AM26" s="71">
        <v>4</v>
      </c>
      <c r="AN26" s="72" t="str">
        <f t="shared" si="7"/>
        <v/>
      </c>
      <c r="AO26" s="72" t="str">
        <f t="shared" si="8"/>
        <v>立得点表_幼児!3:7</v>
      </c>
      <c r="AP26" s="73" t="str">
        <f t="shared" si="9"/>
        <v>立得点表_幼児!11:15</v>
      </c>
      <c r="AQ26" s="72" t="str">
        <f t="shared" si="10"/>
        <v>ボール得点表_幼児!3:7</v>
      </c>
      <c r="AR26" s="73" t="str">
        <f t="shared" si="11"/>
        <v>ボール得点表_幼児!11:15</v>
      </c>
      <c r="AS26" s="72" t="str">
        <f t="shared" si="12"/>
        <v>25m得点表_幼児!3:7</v>
      </c>
      <c r="AT26" s="73" t="str">
        <f t="shared" si="13"/>
        <v>25m得点表_幼児!11:15</v>
      </c>
      <c r="AU26" s="72" t="str">
        <f t="shared" si="14"/>
        <v>往得点表_幼児!3:7</v>
      </c>
      <c r="AV26" s="73" t="str">
        <f t="shared" si="15"/>
        <v>往得点表_幼児!11:15</v>
      </c>
      <c r="AW26" s="74" t="b">
        <f t="shared" si="16"/>
        <v>0</v>
      </c>
      <c r="AX26" s="44">
        <f t="shared" si="17"/>
        <v>0</v>
      </c>
    </row>
    <row r="27" spans="2:50" ht="18" customHeight="1">
      <c r="B27" s="64">
        <v>5</v>
      </c>
      <c r="C27" s="257"/>
      <c r="D27" s="258"/>
      <c r="E27" s="259"/>
      <c r="F27" s="257"/>
      <c r="G27" s="255" t="str">
        <f t="shared" si="0"/>
        <v/>
      </c>
      <c r="H27" s="133" t="str">
        <f t="shared" si="1"/>
        <v/>
      </c>
      <c r="I27" s="22"/>
      <c r="J27" s="32"/>
      <c r="K27" s="80"/>
      <c r="L27" s="69" t="str">
        <f t="shared" ca="1" si="18"/>
        <v/>
      </c>
      <c r="M27" s="83"/>
      <c r="N27" s="22"/>
      <c r="O27" s="22"/>
      <c r="P27" s="24"/>
      <c r="Q27" s="25"/>
      <c r="R27" s="70" t="str">
        <f t="shared" ca="1" si="2"/>
        <v/>
      </c>
      <c r="S27" s="83"/>
      <c r="T27" s="22"/>
      <c r="U27" s="22"/>
      <c r="V27" s="22"/>
      <c r="W27" s="24"/>
      <c r="X27" s="87"/>
      <c r="Y27" s="68" t="str">
        <f t="shared" ca="1" si="3"/>
        <v/>
      </c>
      <c r="Z27" s="89"/>
      <c r="AA27" s="83"/>
      <c r="AB27" s="22"/>
      <c r="AC27" s="22"/>
      <c r="AD27" s="22"/>
      <c r="AE27" s="32"/>
      <c r="AF27" s="25"/>
      <c r="AG27" s="70" t="str">
        <f t="shared" ca="1" si="4"/>
        <v/>
      </c>
      <c r="AH27" s="130" t="str">
        <f t="shared" si="19"/>
        <v/>
      </c>
      <c r="AI27" s="130" t="str">
        <f t="shared" si="20"/>
        <v/>
      </c>
      <c r="AJ27" s="93" t="str">
        <f>IF(AH27=4,VLOOKUP(AI27,設定_幼児!$A$2:$B$4,2,1),"---")</f>
        <v>---</v>
      </c>
      <c r="AK27" s="59" t="str">
        <f t="shared" si="5"/>
        <v xml:space="preserve"> </v>
      </c>
      <c r="AL27" s="60" t="str">
        <f t="shared" si="6"/>
        <v/>
      </c>
      <c r="AM27" s="61">
        <v>5</v>
      </c>
      <c r="AN27" s="60" t="str">
        <f t="shared" si="7"/>
        <v/>
      </c>
      <c r="AO27" s="60" t="str">
        <f t="shared" si="8"/>
        <v>立得点表_幼児!3:7</v>
      </c>
      <c r="AP27" s="62" t="str">
        <f t="shared" si="9"/>
        <v>立得点表_幼児!11:15</v>
      </c>
      <c r="AQ27" s="60" t="str">
        <f t="shared" si="10"/>
        <v>ボール得点表_幼児!3:7</v>
      </c>
      <c r="AR27" s="62" t="str">
        <f t="shared" si="11"/>
        <v>ボール得点表_幼児!11:15</v>
      </c>
      <c r="AS27" s="60" t="str">
        <f t="shared" si="12"/>
        <v>25m得点表_幼児!3:7</v>
      </c>
      <c r="AT27" s="62" t="str">
        <f t="shared" si="13"/>
        <v>25m得点表_幼児!11:15</v>
      </c>
      <c r="AU27" s="60" t="str">
        <f t="shared" si="14"/>
        <v>往得点表_幼児!3:7</v>
      </c>
      <c r="AV27" s="62" t="str">
        <f t="shared" si="15"/>
        <v>往得点表_幼児!11:15</v>
      </c>
      <c r="AW27" s="63" t="b">
        <f t="shared" si="16"/>
        <v>0</v>
      </c>
      <c r="AX27" s="44">
        <f t="shared" si="17"/>
        <v>0</v>
      </c>
    </row>
    <row r="28" spans="2:50" ht="18" customHeight="1">
      <c r="B28" s="64">
        <v>6</v>
      </c>
      <c r="C28" s="257"/>
      <c r="D28" s="258"/>
      <c r="E28" s="259"/>
      <c r="F28" s="257"/>
      <c r="G28" s="255" t="str">
        <f t="shared" si="0"/>
        <v/>
      </c>
      <c r="H28" s="133" t="str">
        <f t="shared" si="1"/>
        <v/>
      </c>
      <c r="I28" s="22"/>
      <c r="J28" s="32"/>
      <c r="K28" s="80"/>
      <c r="L28" s="69" t="str">
        <f t="shared" ca="1" si="18"/>
        <v/>
      </c>
      <c r="M28" s="83"/>
      <c r="N28" s="22"/>
      <c r="O28" s="22"/>
      <c r="P28" s="24"/>
      <c r="Q28" s="25"/>
      <c r="R28" s="70" t="str">
        <f t="shared" ca="1" si="2"/>
        <v/>
      </c>
      <c r="S28" s="83"/>
      <c r="T28" s="22"/>
      <c r="U28" s="22"/>
      <c r="V28" s="22"/>
      <c r="W28" s="24"/>
      <c r="X28" s="87"/>
      <c r="Y28" s="68" t="str">
        <f t="shared" ca="1" si="3"/>
        <v/>
      </c>
      <c r="Z28" s="89"/>
      <c r="AA28" s="83"/>
      <c r="AB28" s="22"/>
      <c r="AC28" s="22"/>
      <c r="AD28" s="22"/>
      <c r="AE28" s="32"/>
      <c r="AF28" s="25"/>
      <c r="AG28" s="70" t="str">
        <f t="shared" ca="1" si="4"/>
        <v/>
      </c>
      <c r="AH28" s="130" t="str">
        <f t="shared" si="19"/>
        <v/>
      </c>
      <c r="AI28" s="130" t="str">
        <f t="shared" si="20"/>
        <v/>
      </c>
      <c r="AJ28" s="93" t="str">
        <f>IF(AH28=4,VLOOKUP(AI28,設定_幼児!$A$2:$B$4,2,1),"---")</f>
        <v>---</v>
      </c>
      <c r="AK28" s="59" t="str">
        <f t="shared" si="5"/>
        <v xml:space="preserve"> </v>
      </c>
      <c r="AL28" s="60" t="str">
        <f t="shared" si="6"/>
        <v/>
      </c>
      <c r="AM28" s="61">
        <v>6</v>
      </c>
      <c r="AN28" s="60" t="str">
        <f t="shared" si="7"/>
        <v/>
      </c>
      <c r="AO28" s="60" t="str">
        <f t="shared" si="8"/>
        <v>立得点表_幼児!3:7</v>
      </c>
      <c r="AP28" s="62" t="str">
        <f t="shared" si="9"/>
        <v>立得点表_幼児!11:15</v>
      </c>
      <c r="AQ28" s="60" t="str">
        <f t="shared" si="10"/>
        <v>ボール得点表_幼児!3:7</v>
      </c>
      <c r="AR28" s="62" t="str">
        <f t="shared" si="11"/>
        <v>ボール得点表_幼児!11:15</v>
      </c>
      <c r="AS28" s="60" t="str">
        <f t="shared" si="12"/>
        <v>25m得点表_幼児!3:7</v>
      </c>
      <c r="AT28" s="62" t="str">
        <f t="shared" si="13"/>
        <v>25m得点表_幼児!11:15</v>
      </c>
      <c r="AU28" s="60" t="str">
        <f t="shared" si="14"/>
        <v>往得点表_幼児!3:7</v>
      </c>
      <c r="AV28" s="62" t="str">
        <f t="shared" si="15"/>
        <v>往得点表_幼児!11:15</v>
      </c>
      <c r="AW28" s="63" t="b">
        <f t="shared" si="16"/>
        <v>0</v>
      </c>
      <c r="AX28" s="44">
        <f t="shared" si="17"/>
        <v>0</v>
      </c>
    </row>
    <row r="29" spans="2:50" ht="18" customHeight="1">
      <c r="B29" s="64">
        <v>7</v>
      </c>
      <c r="C29" s="257"/>
      <c r="D29" s="258"/>
      <c r="E29" s="259"/>
      <c r="F29" s="257"/>
      <c r="G29" s="255" t="str">
        <f t="shared" si="0"/>
        <v/>
      </c>
      <c r="H29" s="133" t="str">
        <f t="shared" si="1"/>
        <v/>
      </c>
      <c r="I29" s="22"/>
      <c r="J29" s="32"/>
      <c r="K29" s="80"/>
      <c r="L29" s="69" t="str">
        <f t="shared" ca="1" si="18"/>
        <v/>
      </c>
      <c r="M29" s="83"/>
      <c r="N29" s="22"/>
      <c r="O29" s="22"/>
      <c r="P29" s="24"/>
      <c r="Q29" s="25"/>
      <c r="R29" s="70" t="str">
        <f t="shared" ca="1" si="2"/>
        <v/>
      </c>
      <c r="S29" s="83"/>
      <c r="T29" s="22"/>
      <c r="U29" s="22"/>
      <c r="V29" s="22"/>
      <c r="W29" s="24"/>
      <c r="X29" s="87"/>
      <c r="Y29" s="68" t="str">
        <f t="shared" ca="1" si="3"/>
        <v/>
      </c>
      <c r="Z29" s="89"/>
      <c r="AA29" s="83"/>
      <c r="AB29" s="22"/>
      <c r="AC29" s="22"/>
      <c r="AD29" s="22"/>
      <c r="AE29" s="32"/>
      <c r="AF29" s="25"/>
      <c r="AG29" s="70" t="str">
        <f t="shared" ca="1" si="4"/>
        <v/>
      </c>
      <c r="AH29" s="130" t="str">
        <f t="shared" si="19"/>
        <v/>
      </c>
      <c r="AI29" s="130" t="str">
        <f t="shared" si="20"/>
        <v/>
      </c>
      <c r="AJ29" s="93" t="str">
        <f>IF(AH29=4,VLOOKUP(AI29,設定_幼児!$A$2:$B$4,2,1),"---")</f>
        <v>---</v>
      </c>
      <c r="AK29" s="59" t="str">
        <f t="shared" si="5"/>
        <v xml:space="preserve"> </v>
      </c>
      <c r="AL29" s="60" t="str">
        <f t="shared" si="6"/>
        <v/>
      </c>
      <c r="AM29" s="61">
        <v>7</v>
      </c>
      <c r="AN29" s="60" t="str">
        <f t="shared" si="7"/>
        <v/>
      </c>
      <c r="AO29" s="60" t="str">
        <f t="shared" si="8"/>
        <v>立得点表_幼児!3:7</v>
      </c>
      <c r="AP29" s="62" t="str">
        <f t="shared" si="9"/>
        <v>立得点表_幼児!11:15</v>
      </c>
      <c r="AQ29" s="60" t="str">
        <f t="shared" si="10"/>
        <v>ボール得点表_幼児!3:7</v>
      </c>
      <c r="AR29" s="62" t="str">
        <f t="shared" si="11"/>
        <v>ボール得点表_幼児!11:15</v>
      </c>
      <c r="AS29" s="60" t="str">
        <f t="shared" si="12"/>
        <v>25m得点表_幼児!3:7</v>
      </c>
      <c r="AT29" s="62" t="str">
        <f t="shared" si="13"/>
        <v>25m得点表_幼児!11:15</v>
      </c>
      <c r="AU29" s="60" t="str">
        <f t="shared" si="14"/>
        <v>往得点表_幼児!3:7</v>
      </c>
      <c r="AV29" s="62" t="str">
        <f t="shared" si="15"/>
        <v>往得点表_幼児!11:15</v>
      </c>
      <c r="AW29" s="63" t="b">
        <f t="shared" si="16"/>
        <v>0</v>
      </c>
      <c r="AX29" s="44">
        <f t="shared" si="17"/>
        <v>0</v>
      </c>
    </row>
    <row r="30" spans="2:50" ht="18" customHeight="1">
      <c r="B30" s="64">
        <v>8</v>
      </c>
      <c r="C30" s="257"/>
      <c r="D30" s="258"/>
      <c r="E30" s="259"/>
      <c r="F30" s="257"/>
      <c r="G30" s="255" t="str">
        <f t="shared" si="0"/>
        <v/>
      </c>
      <c r="H30" s="133" t="str">
        <f t="shared" si="1"/>
        <v/>
      </c>
      <c r="I30" s="22"/>
      <c r="J30" s="32"/>
      <c r="K30" s="80"/>
      <c r="L30" s="69" t="str">
        <f t="shared" ca="1" si="18"/>
        <v/>
      </c>
      <c r="M30" s="83"/>
      <c r="N30" s="22"/>
      <c r="O30" s="22"/>
      <c r="P30" s="24"/>
      <c r="Q30" s="25"/>
      <c r="R30" s="70" t="str">
        <f t="shared" ca="1" si="2"/>
        <v/>
      </c>
      <c r="S30" s="83"/>
      <c r="T30" s="22"/>
      <c r="U30" s="22"/>
      <c r="V30" s="22"/>
      <c r="W30" s="24"/>
      <c r="X30" s="87"/>
      <c r="Y30" s="68" t="str">
        <f t="shared" ca="1" si="3"/>
        <v/>
      </c>
      <c r="Z30" s="89"/>
      <c r="AA30" s="83"/>
      <c r="AB30" s="22"/>
      <c r="AC30" s="22"/>
      <c r="AD30" s="22"/>
      <c r="AE30" s="32"/>
      <c r="AF30" s="25"/>
      <c r="AG30" s="70" t="str">
        <f t="shared" ca="1" si="4"/>
        <v/>
      </c>
      <c r="AH30" s="130" t="str">
        <f t="shared" si="19"/>
        <v/>
      </c>
      <c r="AI30" s="130" t="str">
        <f t="shared" si="20"/>
        <v/>
      </c>
      <c r="AJ30" s="93" t="str">
        <f>IF(AH30=4,VLOOKUP(AI30,設定_幼児!$A$2:$B$4,2,1),"---")</f>
        <v>---</v>
      </c>
      <c r="AK30" s="59" t="str">
        <f t="shared" si="5"/>
        <v xml:space="preserve"> </v>
      </c>
      <c r="AL30" s="60" t="str">
        <f t="shared" si="6"/>
        <v/>
      </c>
      <c r="AM30" s="61">
        <v>8</v>
      </c>
      <c r="AN30" s="60" t="str">
        <f t="shared" si="7"/>
        <v/>
      </c>
      <c r="AO30" s="60" t="str">
        <f t="shared" si="8"/>
        <v>立得点表_幼児!3:7</v>
      </c>
      <c r="AP30" s="62" t="str">
        <f t="shared" si="9"/>
        <v>立得点表_幼児!11:15</v>
      </c>
      <c r="AQ30" s="60" t="str">
        <f t="shared" si="10"/>
        <v>ボール得点表_幼児!3:7</v>
      </c>
      <c r="AR30" s="62" t="str">
        <f t="shared" si="11"/>
        <v>ボール得点表_幼児!11:15</v>
      </c>
      <c r="AS30" s="60" t="str">
        <f t="shared" si="12"/>
        <v>25m得点表_幼児!3:7</v>
      </c>
      <c r="AT30" s="62" t="str">
        <f t="shared" si="13"/>
        <v>25m得点表_幼児!11:15</v>
      </c>
      <c r="AU30" s="60" t="str">
        <f t="shared" si="14"/>
        <v>往得点表_幼児!3:7</v>
      </c>
      <c r="AV30" s="62" t="str">
        <f t="shared" si="15"/>
        <v>往得点表_幼児!11:15</v>
      </c>
      <c r="AW30" s="63" t="b">
        <f t="shared" si="16"/>
        <v>0</v>
      </c>
      <c r="AX30" s="44">
        <f t="shared" si="17"/>
        <v>0</v>
      </c>
    </row>
    <row r="31" spans="2:50" ht="18" customHeight="1">
      <c r="B31" s="64">
        <v>9</v>
      </c>
      <c r="C31" s="257"/>
      <c r="D31" s="258"/>
      <c r="E31" s="259"/>
      <c r="F31" s="257"/>
      <c r="G31" s="255" t="str">
        <f t="shared" si="0"/>
        <v/>
      </c>
      <c r="H31" s="133" t="str">
        <f t="shared" si="1"/>
        <v/>
      </c>
      <c r="I31" s="22"/>
      <c r="J31" s="32"/>
      <c r="K31" s="80"/>
      <c r="L31" s="69" t="str">
        <f t="shared" ca="1" si="18"/>
        <v/>
      </c>
      <c r="M31" s="83"/>
      <c r="N31" s="22"/>
      <c r="O31" s="22"/>
      <c r="P31" s="24"/>
      <c r="Q31" s="25"/>
      <c r="R31" s="70" t="str">
        <f t="shared" ca="1" si="2"/>
        <v/>
      </c>
      <c r="S31" s="83"/>
      <c r="T31" s="22"/>
      <c r="U31" s="22"/>
      <c r="V31" s="22"/>
      <c r="W31" s="24"/>
      <c r="X31" s="87"/>
      <c r="Y31" s="68" t="str">
        <f t="shared" ca="1" si="3"/>
        <v/>
      </c>
      <c r="Z31" s="89"/>
      <c r="AA31" s="83"/>
      <c r="AB31" s="22"/>
      <c r="AC31" s="22"/>
      <c r="AD31" s="22"/>
      <c r="AE31" s="32"/>
      <c r="AF31" s="25"/>
      <c r="AG31" s="70" t="str">
        <f t="shared" ca="1" si="4"/>
        <v/>
      </c>
      <c r="AH31" s="130" t="str">
        <f t="shared" si="19"/>
        <v/>
      </c>
      <c r="AI31" s="130" t="str">
        <f t="shared" si="20"/>
        <v/>
      </c>
      <c r="AJ31" s="93" t="str">
        <f>IF(AH31=4,VLOOKUP(AI31,設定_幼児!$A$2:$B$4,2,1),"---")</f>
        <v>---</v>
      </c>
      <c r="AK31" s="59" t="str">
        <f t="shared" si="5"/>
        <v xml:space="preserve"> </v>
      </c>
      <c r="AL31" s="60" t="str">
        <f t="shared" si="6"/>
        <v/>
      </c>
      <c r="AM31" s="71">
        <v>9</v>
      </c>
      <c r="AN31" s="72" t="str">
        <f t="shared" si="7"/>
        <v/>
      </c>
      <c r="AO31" s="72" t="str">
        <f t="shared" si="8"/>
        <v>立得点表_幼児!3:7</v>
      </c>
      <c r="AP31" s="73" t="str">
        <f t="shared" si="9"/>
        <v>立得点表_幼児!11:15</v>
      </c>
      <c r="AQ31" s="72" t="str">
        <f t="shared" si="10"/>
        <v>ボール得点表_幼児!3:7</v>
      </c>
      <c r="AR31" s="73" t="str">
        <f t="shared" si="11"/>
        <v>ボール得点表_幼児!11:15</v>
      </c>
      <c r="AS31" s="72" t="str">
        <f t="shared" si="12"/>
        <v>25m得点表_幼児!3:7</v>
      </c>
      <c r="AT31" s="73" t="str">
        <f t="shared" si="13"/>
        <v>25m得点表_幼児!11:15</v>
      </c>
      <c r="AU31" s="72" t="str">
        <f t="shared" si="14"/>
        <v>往得点表_幼児!3:7</v>
      </c>
      <c r="AV31" s="73" t="str">
        <f t="shared" si="15"/>
        <v>往得点表_幼児!11:15</v>
      </c>
      <c r="AW31" s="74" t="b">
        <f t="shared" si="16"/>
        <v>0</v>
      </c>
      <c r="AX31" s="44">
        <f t="shared" si="17"/>
        <v>0</v>
      </c>
    </row>
    <row r="32" spans="2:50" ht="18" customHeight="1">
      <c r="B32" s="64">
        <v>10</v>
      </c>
      <c r="C32" s="257"/>
      <c r="D32" s="258"/>
      <c r="E32" s="259"/>
      <c r="F32" s="257"/>
      <c r="G32" s="255" t="str">
        <f t="shared" si="0"/>
        <v/>
      </c>
      <c r="H32" s="133" t="str">
        <f t="shared" si="1"/>
        <v/>
      </c>
      <c r="I32" s="22"/>
      <c r="J32" s="32"/>
      <c r="K32" s="80"/>
      <c r="L32" s="69" t="str">
        <f t="shared" ca="1" si="18"/>
        <v/>
      </c>
      <c r="M32" s="83"/>
      <c r="N32" s="22"/>
      <c r="O32" s="22"/>
      <c r="P32" s="24"/>
      <c r="Q32" s="25"/>
      <c r="R32" s="70" t="str">
        <f t="shared" ca="1" si="2"/>
        <v/>
      </c>
      <c r="S32" s="83"/>
      <c r="T32" s="22"/>
      <c r="U32" s="22"/>
      <c r="V32" s="22"/>
      <c r="W32" s="24"/>
      <c r="X32" s="87"/>
      <c r="Y32" s="68" t="str">
        <f t="shared" ca="1" si="3"/>
        <v/>
      </c>
      <c r="Z32" s="89"/>
      <c r="AA32" s="83"/>
      <c r="AB32" s="22"/>
      <c r="AC32" s="22"/>
      <c r="AD32" s="22"/>
      <c r="AE32" s="32"/>
      <c r="AF32" s="25"/>
      <c r="AG32" s="70" t="str">
        <f t="shared" ca="1" si="4"/>
        <v/>
      </c>
      <c r="AH32" s="130" t="str">
        <f t="shared" si="19"/>
        <v/>
      </c>
      <c r="AI32" s="130" t="str">
        <f t="shared" si="20"/>
        <v/>
      </c>
      <c r="AJ32" s="93" t="str">
        <f>IF(AH32=4,VLOOKUP(AI32,設定_幼児!$A$2:$B$4,2,1),"---")</f>
        <v>---</v>
      </c>
      <c r="AK32" s="59" t="str">
        <f t="shared" si="5"/>
        <v xml:space="preserve"> </v>
      </c>
      <c r="AL32" s="60" t="str">
        <f t="shared" si="6"/>
        <v/>
      </c>
      <c r="AM32" s="61">
        <v>10</v>
      </c>
      <c r="AN32" s="60" t="str">
        <f t="shared" si="7"/>
        <v/>
      </c>
      <c r="AO32" s="60" t="str">
        <f t="shared" si="8"/>
        <v>立得点表_幼児!3:7</v>
      </c>
      <c r="AP32" s="62" t="str">
        <f t="shared" si="9"/>
        <v>立得点表_幼児!11:15</v>
      </c>
      <c r="AQ32" s="60" t="str">
        <f t="shared" si="10"/>
        <v>ボール得点表_幼児!3:7</v>
      </c>
      <c r="AR32" s="62" t="str">
        <f t="shared" si="11"/>
        <v>ボール得点表_幼児!11:15</v>
      </c>
      <c r="AS32" s="60" t="str">
        <f t="shared" si="12"/>
        <v>25m得点表_幼児!3:7</v>
      </c>
      <c r="AT32" s="62" t="str">
        <f t="shared" si="13"/>
        <v>25m得点表_幼児!11:15</v>
      </c>
      <c r="AU32" s="60" t="str">
        <f t="shared" si="14"/>
        <v>往得点表_幼児!3:7</v>
      </c>
      <c r="AV32" s="62" t="str">
        <f t="shared" si="15"/>
        <v>往得点表_幼児!11:15</v>
      </c>
      <c r="AW32" s="63" t="b">
        <f t="shared" si="16"/>
        <v>0</v>
      </c>
      <c r="AX32" s="44">
        <f t="shared" si="17"/>
        <v>0</v>
      </c>
    </row>
    <row r="33" spans="2:50" ht="18" customHeight="1">
      <c r="B33" s="64">
        <v>11</v>
      </c>
      <c r="C33" s="257"/>
      <c r="D33" s="258"/>
      <c r="E33" s="259"/>
      <c r="F33" s="257"/>
      <c r="G33" s="255" t="str">
        <f t="shared" si="0"/>
        <v/>
      </c>
      <c r="H33" s="133" t="str">
        <f t="shared" si="1"/>
        <v/>
      </c>
      <c r="I33" s="22"/>
      <c r="J33" s="32"/>
      <c r="K33" s="80"/>
      <c r="L33" s="69" t="str">
        <f t="shared" ca="1" si="18"/>
        <v/>
      </c>
      <c r="M33" s="83"/>
      <c r="N33" s="22"/>
      <c r="O33" s="22"/>
      <c r="P33" s="24"/>
      <c r="Q33" s="25"/>
      <c r="R33" s="70" t="str">
        <f t="shared" ca="1" si="2"/>
        <v/>
      </c>
      <c r="S33" s="83"/>
      <c r="T33" s="22"/>
      <c r="U33" s="22"/>
      <c r="V33" s="22"/>
      <c r="W33" s="24"/>
      <c r="X33" s="87"/>
      <c r="Y33" s="68" t="str">
        <f t="shared" ca="1" si="3"/>
        <v/>
      </c>
      <c r="Z33" s="89"/>
      <c r="AA33" s="83"/>
      <c r="AB33" s="22"/>
      <c r="AC33" s="22"/>
      <c r="AD33" s="22"/>
      <c r="AE33" s="32"/>
      <c r="AF33" s="25"/>
      <c r="AG33" s="70" t="str">
        <f t="shared" ca="1" si="4"/>
        <v/>
      </c>
      <c r="AH33" s="130" t="str">
        <f t="shared" si="19"/>
        <v/>
      </c>
      <c r="AI33" s="130" t="str">
        <f t="shared" si="20"/>
        <v/>
      </c>
      <c r="AJ33" s="93" t="str">
        <f>IF(AH33=4,VLOOKUP(AI33,設定_幼児!$A$2:$B$4,2,1),"---")</f>
        <v>---</v>
      </c>
      <c r="AK33" s="59" t="str">
        <f t="shared" si="5"/>
        <v xml:space="preserve"> </v>
      </c>
      <c r="AL33" s="60" t="str">
        <f t="shared" si="6"/>
        <v/>
      </c>
      <c r="AM33" s="61">
        <v>11</v>
      </c>
      <c r="AN33" s="60" t="str">
        <f t="shared" si="7"/>
        <v/>
      </c>
      <c r="AO33" s="60" t="str">
        <f t="shared" si="8"/>
        <v>立得点表_幼児!3:7</v>
      </c>
      <c r="AP33" s="62" t="str">
        <f t="shared" si="9"/>
        <v>立得点表_幼児!11:15</v>
      </c>
      <c r="AQ33" s="60" t="str">
        <f t="shared" si="10"/>
        <v>ボール得点表_幼児!3:7</v>
      </c>
      <c r="AR33" s="62" t="str">
        <f t="shared" si="11"/>
        <v>ボール得点表_幼児!11:15</v>
      </c>
      <c r="AS33" s="60" t="str">
        <f t="shared" si="12"/>
        <v>25m得点表_幼児!3:7</v>
      </c>
      <c r="AT33" s="62" t="str">
        <f t="shared" si="13"/>
        <v>25m得点表_幼児!11:15</v>
      </c>
      <c r="AU33" s="60" t="str">
        <f t="shared" si="14"/>
        <v>往得点表_幼児!3:7</v>
      </c>
      <c r="AV33" s="62" t="str">
        <f t="shared" si="15"/>
        <v>往得点表_幼児!11:15</v>
      </c>
      <c r="AW33" s="63" t="b">
        <f t="shared" si="16"/>
        <v>0</v>
      </c>
      <c r="AX33" s="44">
        <f t="shared" si="17"/>
        <v>0</v>
      </c>
    </row>
    <row r="34" spans="2:50" ht="18" customHeight="1">
      <c r="B34" s="64">
        <v>12</v>
      </c>
      <c r="C34" s="257"/>
      <c r="D34" s="258"/>
      <c r="E34" s="259"/>
      <c r="F34" s="257"/>
      <c r="G34" s="255" t="str">
        <f t="shared" si="0"/>
        <v/>
      </c>
      <c r="H34" s="133" t="str">
        <f t="shared" si="1"/>
        <v/>
      </c>
      <c r="I34" s="22"/>
      <c r="J34" s="32"/>
      <c r="K34" s="80"/>
      <c r="L34" s="69" t="str">
        <f t="shared" ca="1" si="18"/>
        <v/>
      </c>
      <c r="M34" s="83"/>
      <c r="N34" s="22"/>
      <c r="O34" s="22"/>
      <c r="P34" s="24"/>
      <c r="Q34" s="25"/>
      <c r="R34" s="70" t="str">
        <f t="shared" ca="1" si="2"/>
        <v/>
      </c>
      <c r="S34" s="83"/>
      <c r="T34" s="22"/>
      <c r="U34" s="22"/>
      <c r="V34" s="22"/>
      <c r="W34" s="24"/>
      <c r="X34" s="87"/>
      <c r="Y34" s="68" t="str">
        <f t="shared" ca="1" si="3"/>
        <v/>
      </c>
      <c r="Z34" s="89"/>
      <c r="AA34" s="83"/>
      <c r="AB34" s="22"/>
      <c r="AC34" s="22"/>
      <c r="AD34" s="22"/>
      <c r="AE34" s="32"/>
      <c r="AF34" s="25"/>
      <c r="AG34" s="70" t="str">
        <f t="shared" ca="1" si="4"/>
        <v/>
      </c>
      <c r="AH34" s="130" t="str">
        <f t="shared" si="19"/>
        <v/>
      </c>
      <c r="AI34" s="130" t="str">
        <f t="shared" si="20"/>
        <v/>
      </c>
      <c r="AJ34" s="93" t="str">
        <f>IF(AH34=4,VLOOKUP(AI34,設定_幼児!$A$2:$B$4,2,1),"---")</f>
        <v>---</v>
      </c>
      <c r="AK34" s="59" t="str">
        <f t="shared" si="5"/>
        <v xml:space="preserve"> </v>
      </c>
      <c r="AL34" s="60" t="str">
        <f t="shared" si="6"/>
        <v/>
      </c>
      <c r="AM34" s="61">
        <v>12</v>
      </c>
      <c r="AN34" s="60" t="str">
        <f t="shared" si="7"/>
        <v/>
      </c>
      <c r="AO34" s="60" t="str">
        <f t="shared" si="8"/>
        <v>立得点表_幼児!3:7</v>
      </c>
      <c r="AP34" s="62" t="str">
        <f t="shared" si="9"/>
        <v>立得点表_幼児!11:15</v>
      </c>
      <c r="AQ34" s="60" t="str">
        <f t="shared" si="10"/>
        <v>ボール得点表_幼児!3:7</v>
      </c>
      <c r="AR34" s="62" t="str">
        <f t="shared" si="11"/>
        <v>ボール得点表_幼児!11:15</v>
      </c>
      <c r="AS34" s="60" t="str">
        <f t="shared" si="12"/>
        <v>25m得点表_幼児!3:7</v>
      </c>
      <c r="AT34" s="62" t="str">
        <f t="shared" si="13"/>
        <v>25m得点表_幼児!11:15</v>
      </c>
      <c r="AU34" s="60" t="str">
        <f t="shared" si="14"/>
        <v>往得点表_幼児!3:7</v>
      </c>
      <c r="AV34" s="62" t="str">
        <f t="shared" si="15"/>
        <v>往得点表_幼児!11:15</v>
      </c>
      <c r="AW34" s="63" t="b">
        <f t="shared" si="16"/>
        <v>0</v>
      </c>
      <c r="AX34" s="44">
        <f t="shared" si="17"/>
        <v>0</v>
      </c>
    </row>
    <row r="35" spans="2:50" ht="18" customHeight="1">
      <c r="B35" s="64">
        <v>13</v>
      </c>
      <c r="C35" s="257"/>
      <c r="D35" s="258"/>
      <c r="E35" s="259"/>
      <c r="F35" s="257"/>
      <c r="G35" s="255" t="str">
        <f t="shared" si="0"/>
        <v/>
      </c>
      <c r="H35" s="133" t="str">
        <f t="shared" si="1"/>
        <v/>
      </c>
      <c r="I35" s="22"/>
      <c r="J35" s="32"/>
      <c r="K35" s="80"/>
      <c r="L35" s="69" t="str">
        <f t="shared" ca="1" si="18"/>
        <v/>
      </c>
      <c r="M35" s="83"/>
      <c r="N35" s="22"/>
      <c r="O35" s="22"/>
      <c r="P35" s="24"/>
      <c r="Q35" s="25"/>
      <c r="R35" s="70" t="str">
        <f t="shared" ca="1" si="2"/>
        <v/>
      </c>
      <c r="S35" s="83"/>
      <c r="T35" s="22"/>
      <c r="U35" s="22"/>
      <c r="V35" s="22"/>
      <c r="W35" s="24"/>
      <c r="X35" s="87"/>
      <c r="Y35" s="68" t="str">
        <f t="shared" ca="1" si="3"/>
        <v/>
      </c>
      <c r="Z35" s="89"/>
      <c r="AA35" s="83"/>
      <c r="AB35" s="22"/>
      <c r="AC35" s="22"/>
      <c r="AD35" s="22"/>
      <c r="AE35" s="32"/>
      <c r="AF35" s="25"/>
      <c r="AG35" s="70" t="str">
        <f t="shared" ca="1" si="4"/>
        <v/>
      </c>
      <c r="AH35" s="130" t="str">
        <f t="shared" si="19"/>
        <v/>
      </c>
      <c r="AI35" s="130" t="str">
        <f t="shared" si="20"/>
        <v/>
      </c>
      <c r="AJ35" s="93" t="str">
        <f>IF(AH35=4,VLOOKUP(AI35,設定_幼児!$A$2:$B$4,2,1),"---")</f>
        <v>---</v>
      </c>
      <c r="AK35" s="59" t="str">
        <f t="shared" si="5"/>
        <v xml:space="preserve"> </v>
      </c>
      <c r="AL35" s="60" t="str">
        <f t="shared" si="6"/>
        <v/>
      </c>
      <c r="AM35" s="61">
        <v>13</v>
      </c>
      <c r="AN35" s="60" t="str">
        <f t="shared" si="7"/>
        <v/>
      </c>
      <c r="AO35" s="60" t="str">
        <f t="shared" si="8"/>
        <v>立得点表_幼児!3:7</v>
      </c>
      <c r="AP35" s="62" t="str">
        <f t="shared" si="9"/>
        <v>立得点表_幼児!11:15</v>
      </c>
      <c r="AQ35" s="60" t="str">
        <f t="shared" si="10"/>
        <v>ボール得点表_幼児!3:7</v>
      </c>
      <c r="AR35" s="62" t="str">
        <f t="shared" si="11"/>
        <v>ボール得点表_幼児!11:15</v>
      </c>
      <c r="AS35" s="60" t="str">
        <f t="shared" si="12"/>
        <v>25m得点表_幼児!3:7</v>
      </c>
      <c r="AT35" s="62" t="str">
        <f t="shared" si="13"/>
        <v>25m得点表_幼児!11:15</v>
      </c>
      <c r="AU35" s="60" t="str">
        <f t="shared" si="14"/>
        <v>往得点表_幼児!3:7</v>
      </c>
      <c r="AV35" s="62" t="str">
        <f t="shared" si="15"/>
        <v>往得点表_幼児!11:15</v>
      </c>
      <c r="AW35" s="63" t="b">
        <f t="shared" si="16"/>
        <v>0</v>
      </c>
      <c r="AX35" s="44">
        <f t="shared" si="17"/>
        <v>0</v>
      </c>
    </row>
    <row r="36" spans="2:50" ht="18" customHeight="1">
      <c r="B36" s="64">
        <v>14</v>
      </c>
      <c r="C36" s="257"/>
      <c r="D36" s="258"/>
      <c r="E36" s="259"/>
      <c r="F36" s="257"/>
      <c r="G36" s="255" t="str">
        <f t="shared" si="0"/>
        <v/>
      </c>
      <c r="H36" s="133" t="str">
        <f t="shared" si="1"/>
        <v/>
      </c>
      <c r="I36" s="22"/>
      <c r="J36" s="32"/>
      <c r="K36" s="80"/>
      <c r="L36" s="69" t="str">
        <f t="shared" ca="1" si="18"/>
        <v/>
      </c>
      <c r="M36" s="83"/>
      <c r="N36" s="22"/>
      <c r="O36" s="22"/>
      <c r="P36" s="24"/>
      <c r="Q36" s="25"/>
      <c r="R36" s="70" t="str">
        <f t="shared" ca="1" si="2"/>
        <v/>
      </c>
      <c r="S36" s="83"/>
      <c r="T36" s="22"/>
      <c r="U36" s="22"/>
      <c r="V36" s="22"/>
      <c r="W36" s="24"/>
      <c r="X36" s="87"/>
      <c r="Y36" s="68" t="str">
        <f t="shared" ca="1" si="3"/>
        <v/>
      </c>
      <c r="Z36" s="89"/>
      <c r="AA36" s="83"/>
      <c r="AB36" s="22"/>
      <c r="AC36" s="22"/>
      <c r="AD36" s="22"/>
      <c r="AE36" s="32"/>
      <c r="AF36" s="25"/>
      <c r="AG36" s="70" t="str">
        <f t="shared" ca="1" si="4"/>
        <v/>
      </c>
      <c r="AH36" s="130" t="str">
        <f t="shared" si="19"/>
        <v/>
      </c>
      <c r="AI36" s="130" t="str">
        <f t="shared" si="20"/>
        <v/>
      </c>
      <c r="AJ36" s="93" t="str">
        <f>IF(AH36=4,VLOOKUP(AI36,設定_幼児!$A$2:$B$4,2,1),"---")</f>
        <v>---</v>
      </c>
      <c r="AK36" s="59" t="str">
        <f t="shared" si="5"/>
        <v xml:space="preserve"> </v>
      </c>
      <c r="AL36" s="60" t="str">
        <f t="shared" si="6"/>
        <v/>
      </c>
      <c r="AM36" s="71">
        <v>14</v>
      </c>
      <c r="AN36" s="72" t="str">
        <f t="shared" si="7"/>
        <v/>
      </c>
      <c r="AO36" s="72" t="str">
        <f t="shared" si="8"/>
        <v>立得点表_幼児!3:7</v>
      </c>
      <c r="AP36" s="73" t="str">
        <f t="shared" si="9"/>
        <v>立得点表_幼児!11:15</v>
      </c>
      <c r="AQ36" s="72" t="str">
        <f t="shared" si="10"/>
        <v>ボール得点表_幼児!3:7</v>
      </c>
      <c r="AR36" s="73" t="str">
        <f t="shared" si="11"/>
        <v>ボール得点表_幼児!11:15</v>
      </c>
      <c r="AS36" s="72" t="str">
        <f t="shared" si="12"/>
        <v>25m得点表_幼児!3:7</v>
      </c>
      <c r="AT36" s="73" t="str">
        <f t="shared" si="13"/>
        <v>25m得点表_幼児!11:15</v>
      </c>
      <c r="AU36" s="72" t="str">
        <f t="shared" si="14"/>
        <v>往得点表_幼児!3:7</v>
      </c>
      <c r="AV36" s="73" t="str">
        <f t="shared" si="15"/>
        <v>往得点表_幼児!11:15</v>
      </c>
      <c r="AW36" s="74" t="b">
        <f t="shared" si="16"/>
        <v>0</v>
      </c>
      <c r="AX36" s="44">
        <f t="shared" si="17"/>
        <v>0</v>
      </c>
    </row>
    <row r="37" spans="2:50" ht="18" customHeight="1">
      <c r="B37" s="64">
        <v>15</v>
      </c>
      <c r="C37" s="257"/>
      <c r="D37" s="258"/>
      <c r="E37" s="259"/>
      <c r="F37" s="257"/>
      <c r="G37" s="255" t="str">
        <f t="shared" si="0"/>
        <v/>
      </c>
      <c r="H37" s="133" t="str">
        <f t="shared" si="1"/>
        <v/>
      </c>
      <c r="I37" s="22"/>
      <c r="J37" s="32"/>
      <c r="K37" s="80"/>
      <c r="L37" s="69" t="str">
        <f t="shared" ca="1" si="18"/>
        <v/>
      </c>
      <c r="M37" s="83"/>
      <c r="N37" s="22"/>
      <c r="O37" s="22"/>
      <c r="P37" s="24"/>
      <c r="Q37" s="25"/>
      <c r="R37" s="70" t="str">
        <f t="shared" ca="1" si="2"/>
        <v/>
      </c>
      <c r="S37" s="83"/>
      <c r="T37" s="22"/>
      <c r="U37" s="22"/>
      <c r="V37" s="22"/>
      <c r="W37" s="24"/>
      <c r="X37" s="87"/>
      <c r="Y37" s="68" t="str">
        <f t="shared" ca="1" si="3"/>
        <v/>
      </c>
      <c r="Z37" s="89"/>
      <c r="AA37" s="83"/>
      <c r="AB37" s="22"/>
      <c r="AC37" s="22"/>
      <c r="AD37" s="22"/>
      <c r="AE37" s="32"/>
      <c r="AF37" s="25"/>
      <c r="AG37" s="70" t="str">
        <f t="shared" ca="1" si="4"/>
        <v/>
      </c>
      <c r="AH37" s="130" t="str">
        <f t="shared" si="19"/>
        <v/>
      </c>
      <c r="AI37" s="130" t="str">
        <f t="shared" si="20"/>
        <v/>
      </c>
      <c r="AJ37" s="93" t="str">
        <f>IF(AH37=4,VLOOKUP(AI37,設定_幼児!$A$2:$B$4,2,1),"---")</f>
        <v>---</v>
      </c>
      <c r="AK37" s="59" t="str">
        <f t="shared" si="5"/>
        <v xml:space="preserve"> </v>
      </c>
      <c r="AL37" s="60" t="str">
        <f t="shared" si="6"/>
        <v/>
      </c>
      <c r="AM37" s="61">
        <v>15</v>
      </c>
      <c r="AN37" s="60" t="str">
        <f t="shared" si="7"/>
        <v/>
      </c>
      <c r="AO37" s="60" t="str">
        <f t="shared" si="8"/>
        <v>立得点表_幼児!3:7</v>
      </c>
      <c r="AP37" s="62" t="str">
        <f t="shared" si="9"/>
        <v>立得点表_幼児!11:15</v>
      </c>
      <c r="AQ37" s="60" t="str">
        <f t="shared" si="10"/>
        <v>ボール得点表_幼児!3:7</v>
      </c>
      <c r="AR37" s="62" t="str">
        <f t="shared" si="11"/>
        <v>ボール得点表_幼児!11:15</v>
      </c>
      <c r="AS37" s="60" t="str">
        <f t="shared" si="12"/>
        <v>25m得点表_幼児!3:7</v>
      </c>
      <c r="AT37" s="62" t="str">
        <f t="shared" si="13"/>
        <v>25m得点表_幼児!11:15</v>
      </c>
      <c r="AU37" s="60" t="str">
        <f t="shared" si="14"/>
        <v>往得点表_幼児!3:7</v>
      </c>
      <c r="AV37" s="62" t="str">
        <f t="shared" si="15"/>
        <v>往得点表_幼児!11:15</v>
      </c>
      <c r="AW37" s="63" t="b">
        <f t="shared" si="16"/>
        <v>0</v>
      </c>
      <c r="AX37" s="44">
        <f t="shared" si="17"/>
        <v>0</v>
      </c>
    </row>
    <row r="38" spans="2:50" ht="18" customHeight="1">
      <c r="B38" s="64">
        <v>16</v>
      </c>
      <c r="C38" s="257"/>
      <c r="D38" s="258"/>
      <c r="E38" s="259"/>
      <c r="F38" s="257"/>
      <c r="G38" s="255" t="str">
        <f t="shared" si="0"/>
        <v/>
      </c>
      <c r="H38" s="133" t="str">
        <f t="shared" si="1"/>
        <v/>
      </c>
      <c r="I38" s="22"/>
      <c r="J38" s="32"/>
      <c r="K38" s="80"/>
      <c r="L38" s="69" t="str">
        <f t="shared" ca="1" si="18"/>
        <v/>
      </c>
      <c r="M38" s="83"/>
      <c r="N38" s="22"/>
      <c r="O38" s="22"/>
      <c r="P38" s="24"/>
      <c r="Q38" s="25"/>
      <c r="R38" s="70" t="str">
        <f t="shared" ca="1" si="2"/>
        <v/>
      </c>
      <c r="S38" s="83"/>
      <c r="T38" s="22"/>
      <c r="U38" s="22"/>
      <c r="V38" s="22"/>
      <c r="W38" s="24"/>
      <c r="X38" s="87"/>
      <c r="Y38" s="68" t="str">
        <f t="shared" ca="1" si="3"/>
        <v/>
      </c>
      <c r="Z38" s="89"/>
      <c r="AA38" s="83"/>
      <c r="AB38" s="22"/>
      <c r="AC38" s="22"/>
      <c r="AD38" s="22"/>
      <c r="AE38" s="32"/>
      <c r="AF38" s="25"/>
      <c r="AG38" s="70" t="str">
        <f t="shared" ca="1" si="4"/>
        <v/>
      </c>
      <c r="AH38" s="130" t="str">
        <f t="shared" si="19"/>
        <v/>
      </c>
      <c r="AI38" s="130" t="str">
        <f t="shared" si="20"/>
        <v/>
      </c>
      <c r="AJ38" s="93" t="str">
        <f>IF(AH38=4,VLOOKUP(AI38,設定_幼児!$A$2:$B$4,2,1),"---")</f>
        <v>---</v>
      </c>
      <c r="AK38" s="59" t="str">
        <f t="shared" si="5"/>
        <v xml:space="preserve"> </v>
      </c>
      <c r="AL38" s="60" t="str">
        <f t="shared" si="6"/>
        <v/>
      </c>
      <c r="AM38" s="61">
        <v>16</v>
      </c>
      <c r="AN38" s="60" t="str">
        <f t="shared" si="7"/>
        <v/>
      </c>
      <c r="AO38" s="60" t="str">
        <f t="shared" si="8"/>
        <v>立得点表_幼児!3:7</v>
      </c>
      <c r="AP38" s="62" t="str">
        <f t="shared" si="9"/>
        <v>立得点表_幼児!11:15</v>
      </c>
      <c r="AQ38" s="60" t="str">
        <f t="shared" si="10"/>
        <v>ボール得点表_幼児!3:7</v>
      </c>
      <c r="AR38" s="62" t="str">
        <f t="shared" si="11"/>
        <v>ボール得点表_幼児!11:15</v>
      </c>
      <c r="AS38" s="60" t="str">
        <f t="shared" si="12"/>
        <v>25m得点表_幼児!3:7</v>
      </c>
      <c r="AT38" s="62" t="str">
        <f t="shared" si="13"/>
        <v>25m得点表_幼児!11:15</v>
      </c>
      <c r="AU38" s="60" t="str">
        <f t="shared" si="14"/>
        <v>往得点表_幼児!3:7</v>
      </c>
      <c r="AV38" s="62" t="str">
        <f t="shared" si="15"/>
        <v>往得点表_幼児!11:15</v>
      </c>
      <c r="AW38" s="63" t="b">
        <f t="shared" si="16"/>
        <v>0</v>
      </c>
      <c r="AX38" s="44">
        <f t="shared" si="17"/>
        <v>0</v>
      </c>
    </row>
    <row r="39" spans="2:50" ht="18" customHeight="1">
      <c r="B39" s="64">
        <v>17</v>
      </c>
      <c r="C39" s="257"/>
      <c r="D39" s="258"/>
      <c r="E39" s="259"/>
      <c r="F39" s="257"/>
      <c r="G39" s="255" t="str">
        <f t="shared" si="0"/>
        <v/>
      </c>
      <c r="H39" s="133" t="str">
        <f t="shared" si="1"/>
        <v/>
      </c>
      <c r="I39" s="22"/>
      <c r="J39" s="32"/>
      <c r="K39" s="80"/>
      <c r="L39" s="69" t="str">
        <f t="shared" ca="1" si="18"/>
        <v/>
      </c>
      <c r="M39" s="83"/>
      <c r="N39" s="22"/>
      <c r="O39" s="22"/>
      <c r="P39" s="24"/>
      <c r="Q39" s="25"/>
      <c r="R39" s="70" t="str">
        <f t="shared" ca="1" si="2"/>
        <v/>
      </c>
      <c r="S39" s="83"/>
      <c r="T39" s="22"/>
      <c r="U39" s="22"/>
      <c r="V39" s="22"/>
      <c r="W39" s="24"/>
      <c r="X39" s="87"/>
      <c r="Y39" s="68" t="str">
        <f t="shared" ca="1" si="3"/>
        <v/>
      </c>
      <c r="Z39" s="89"/>
      <c r="AA39" s="83"/>
      <c r="AB39" s="22"/>
      <c r="AC39" s="22"/>
      <c r="AD39" s="22"/>
      <c r="AE39" s="32"/>
      <c r="AF39" s="25"/>
      <c r="AG39" s="70" t="str">
        <f t="shared" ca="1" si="4"/>
        <v/>
      </c>
      <c r="AH39" s="130" t="str">
        <f t="shared" si="19"/>
        <v/>
      </c>
      <c r="AI39" s="130" t="str">
        <f t="shared" si="20"/>
        <v/>
      </c>
      <c r="AJ39" s="93" t="str">
        <f>IF(AH39=4,VLOOKUP(AI39,設定_幼児!$A$2:$B$4,2,1),"---")</f>
        <v>---</v>
      </c>
      <c r="AK39" s="59" t="str">
        <f t="shared" si="5"/>
        <v xml:space="preserve"> </v>
      </c>
      <c r="AL39" s="60" t="str">
        <f t="shared" si="6"/>
        <v/>
      </c>
      <c r="AM39" s="61">
        <v>17</v>
      </c>
      <c r="AN39" s="60" t="str">
        <f t="shared" si="7"/>
        <v/>
      </c>
      <c r="AO39" s="60" t="str">
        <f t="shared" si="8"/>
        <v>立得点表_幼児!3:7</v>
      </c>
      <c r="AP39" s="62" t="str">
        <f t="shared" si="9"/>
        <v>立得点表_幼児!11:15</v>
      </c>
      <c r="AQ39" s="60" t="str">
        <f t="shared" si="10"/>
        <v>ボール得点表_幼児!3:7</v>
      </c>
      <c r="AR39" s="62" t="str">
        <f t="shared" si="11"/>
        <v>ボール得点表_幼児!11:15</v>
      </c>
      <c r="AS39" s="60" t="str">
        <f t="shared" si="12"/>
        <v>25m得点表_幼児!3:7</v>
      </c>
      <c r="AT39" s="62" t="str">
        <f t="shared" si="13"/>
        <v>25m得点表_幼児!11:15</v>
      </c>
      <c r="AU39" s="60" t="str">
        <f t="shared" si="14"/>
        <v>往得点表_幼児!3:7</v>
      </c>
      <c r="AV39" s="62" t="str">
        <f t="shared" si="15"/>
        <v>往得点表_幼児!11:15</v>
      </c>
      <c r="AW39" s="63" t="b">
        <f t="shared" si="16"/>
        <v>0</v>
      </c>
      <c r="AX39" s="44">
        <f t="shared" si="17"/>
        <v>0</v>
      </c>
    </row>
    <row r="40" spans="2:50" ht="18" customHeight="1">
      <c r="B40" s="64">
        <v>18</v>
      </c>
      <c r="C40" s="257"/>
      <c r="D40" s="258"/>
      <c r="E40" s="259"/>
      <c r="F40" s="257"/>
      <c r="G40" s="255" t="str">
        <f t="shared" si="0"/>
        <v/>
      </c>
      <c r="H40" s="133" t="str">
        <f t="shared" si="1"/>
        <v/>
      </c>
      <c r="I40" s="22"/>
      <c r="J40" s="32"/>
      <c r="K40" s="80"/>
      <c r="L40" s="69" t="str">
        <f t="shared" ca="1" si="18"/>
        <v/>
      </c>
      <c r="M40" s="83"/>
      <c r="N40" s="22"/>
      <c r="O40" s="22"/>
      <c r="P40" s="24"/>
      <c r="Q40" s="25"/>
      <c r="R40" s="70" t="str">
        <f t="shared" ca="1" si="2"/>
        <v/>
      </c>
      <c r="S40" s="83"/>
      <c r="T40" s="22"/>
      <c r="U40" s="22"/>
      <c r="V40" s="22"/>
      <c r="W40" s="24"/>
      <c r="X40" s="87"/>
      <c r="Y40" s="68" t="str">
        <f t="shared" ca="1" si="3"/>
        <v/>
      </c>
      <c r="Z40" s="89"/>
      <c r="AA40" s="83"/>
      <c r="AB40" s="22"/>
      <c r="AC40" s="22"/>
      <c r="AD40" s="22"/>
      <c r="AE40" s="32"/>
      <c r="AF40" s="25"/>
      <c r="AG40" s="70" t="str">
        <f t="shared" ca="1" si="4"/>
        <v/>
      </c>
      <c r="AH40" s="130" t="str">
        <f t="shared" si="19"/>
        <v/>
      </c>
      <c r="AI40" s="130" t="str">
        <f t="shared" si="20"/>
        <v/>
      </c>
      <c r="AJ40" s="93" t="str">
        <f>IF(AH40=4,VLOOKUP(AI40,設定_幼児!$A$2:$B$4,2,1),"---")</f>
        <v>---</v>
      </c>
      <c r="AK40" s="59" t="str">
        <f t="shared" si="5"/>
        <v xml:space="preserve"> </v>
      </c>
      <c r="AL40" s="60" t="str">
        <f t="shared" si="6"/>
        <v/>
      </c>
      <c r="AM40" s="61">
        <v>18</v>
      </c>
      <c r="AN40" s="60" t="str">
        <f t="shared" si="7"/>
        <v/>
      </c>
      <c r="AO40" s="60" t="str">
        <f t="shared" si="8"/>
        <v>立得点表_幼児!3:7</v>
      </c>
      <c r="AP40" s="62" t="str">
        <f t="shared" si="9"/>
        <v>立得点表_幼児!11:15</v>
      </c>
      <c r="AQ40" s="60" t="str">
        <f t="shared" si="10"/>
        <v>ボール得点表_幼児!3:7</v>
      </c>
      <c r="AR40" s="62" t="str">
        <f t="shared" si="11"/>
        <v>ボール得点表_幼児!11:15</v>
      </c>
      <c r="AS40" s="60" t="str">
        <f t="shared" si="12"/>
        <v>25m得点表_幼児!3:7</v>
      </c>
      <c r="AT40" s="62" t="str">
        <f t="shared" si="13"/>
        <v>25m得点表_幼児!11:15</v>
      </c>
      <c r="AU40" s="60" t="str">
        <f t="shared" si="14"/>
        <v>往得点表_幼児!3:7</v>
      </c>
      <c r="AV40" s="62" t="str">
        <f t="shared" si="15"/>
        <v>往得点表_幼児!11:15</v>
      </c>
      <c r="AW40" s="63" t="b">
        <f t="shared" si="16"/>
        <v>0</v>
      </c>
      <c r="AX40" s="44">
        <f t="shared" si="17"/>
        <v>0</v>
      </c>
    </row>
    <row r="41" spans="2:50" ht="18" customHeight="1">
      <c r="B41" s="64">
        <v>19</v>
      </c>
      <c r="C41" s="257"/>
      <c r="D41" s="258"/>
      <c r="E41" s="259"/>
      <c r="F41" s="257"/>
      <c r="G41" s="255" t="str">
        <f>IF(H41="","",IF(H41&lt;=4,"～年中",VLOOKUP(H41,学年変換表_幼児,2,FALSE)))</f>
        <v/>
      </c>
      <c r="H41" s="133" t="str">
        <f t="shared" si="1"/>
        <v/>
      </c>
      <c r="I41" s="22"/>
      <c r="J41" s="32"/>
      <c r="K41" s="80"/>
      <c r="L41" s="69" t="str">
        <f t="shared" ca="1" si="18"/>
        <v/>
      </c>
      <c r="M41" s="83"/>
      <c r="N41" s="22"/>
      <c r="O41" s="22"/>
      <c r="P41" s="24"/>
      <c r="Q41" s="25"/>
      <c r="R41" s="70" t="str">
        <f t="shared" ca="1" si="2"/>
        <v/>
      </c>
      <c r="S41" s="83"/>
      <c r="T41" s="22"/>
      <c r="U41" s="22"/>
      <c r="V41" s="22"/>
      <c r="W41" s="24"/>
      <c r="X41" s="87"/>
      <c r="Y41" s="68" t="str">
        <f t="shared" ca="1" si="3"/>
        <v/>
      </c>
      <c r="Z41" s="89"/>
      <c r="AA41" s="83"/>
      <c r="AB41" s="22"/>
      <c r="AC41" s="22"/>
      <c r="AD41" s="22"/>
      <c r="AE41" s="32"/>
      <c r="AF41" s="25"/>
      <c r="AG41" s="70" t="str">
        <f t="shared" ca="1" si="4"/>
        <v/>
      </c>
      <c r="AH41" s="130" t="str">
        <f t="shared" si="19"/>
        <v/>
      </c>
      <c r="AI41" s="130" t="str">
        <f t="shared" si="20"/>
        <v/>
      </c>
      <c r="AJ41" s="93" t="str">
        <f>IF(AH41=4,VLOOKUP(AI41,設定_幼児!$A$2:$B$4,2,1),"---")</f>
        <v>---</v>
      </c>
      <c r="AK41" s="59" t="str">
        <f t="shared" si="5"/>
        <v xml:space="preserve"> </v>
      </c>
      <c r="AL41" s="60" t="str">
        <f t="shared" si="6"/>
        <v/>
      </c>
      <c r="AM41" s="71">
        <v>19</v>
      </c>
      <c r="AN41" s="72" t="str">
        <f t="shared" si="7"/>
        <v/>
      </c>
      <c r="AO41" s="72" t="str">
        <f t="shared" si="8"/>
        <v>立得点表_幼児!3:7</v>
      </c>
      <c r="AP41" s="73" t="str">
        <f t="shared" si="9"/>
        <v>立得点表_幼児!11:15</v>
      </c>
      <c r="AQ41" s="72" t="str">
        <f t="shared" si="10"/>
        <v>ボール得点表_幼児!3:7</v>
      </c>
      <c r="AR41" s="73" t="str">
        <f t="shared" si="11"/>
        <v>ボール得点表_幼児!11:15</v>
      </c>
      <c r="AS41" s="72" t="str">
        <f t="shared" si="12"/>
        <v>25m得点表_幼児!3:7</v>
      </c>
      <c r="AT41" s="73" t="str">
        <f t="shared" si="13"/>
        <v>25m得点表_幼児!11:15</v>
      </c>
      <c r="AU41" s="72" t="str">
        <f t="shared" si="14"/>
        <v>往得点表_幼児!3:7</v>
      </c>
      <c r="AV41" s="73" t="str">
        <f t="shared" si="15"/>
        <v>往得点表_幼児!11:15</v>
      </c>
      <c r="AW41" s="74" t="b">
        <f t="shared" si="16"/>
        <v>0</v>
      </c>
      <c r="AX41" s="44">
        <f t="shared" si="17"/>
        <v>0</v>
      </c>
    </row>
    <row r="42" spans="2:50" ht="18" customHeight="1" thickBot="1">
      <c r="B42" s="75">
        <v>20</v>
      </c>
      <c r="C42" s="260"/>
      <c r="D42" s="261"/>
      <c r="E42" s="262"/>
      <c r="F42" s="260"/>
      <c r="G42" s="256" t="str">
        <f t="shared" si="0"/>
        <v/>
      </c>
      <c r="H42" s="242" t="str">
        <f t="shared" si="1"/>
        <v/>
      </c>
      <c r="I42" s="33"/>
      <c r="J42" s="34"/>
      <c r="K42" s="81"/>
      <c r="L42" s="76" t="str">
        <f t="shared" ca="1" si="18"/>
        <v/>
      </c>
      <c r="M42" s="84"/>
      <c r="N42" s="33"/>
      <c r="O42" s="33"/>
      <c r="P42" s="85"/>
      <c r="Q42" s="35"/>
      <c r="R42" s="77" t="str">
        <f t="shared" ca="1" si="2"/>
        <v/>
      </c>
      <c r="S42" s="84"/>
      <c r="T42" s="33"/>
      <c r="U42" s="33"/>
      <c r="V42" s="33"/>
      <c r="W42" s="85"/>
      <c r="X42" s="88"/>
      <c r="Y42" s="78" t="str">
        <f t="shared" ca="1" si="3"/>
        <v/>
      </c>
      <c r="Z42" s="90"/>
      <c r="AA42" s="84"/>
      <c r="AB42" s="33"/>
      <c r="AC42" s="33"/>
      <c r="AD42" s="33"/>
      <c r="AE42" s="34"/>
      <c r="AF42" s="35"/>
      <c r="AG42" s="77" t="str">
        <f t="shared" ca="1" si="4"/>
        <v/>
      </c>
      <c r="AH42" s="244" t="str">
        <f t="shared" si="19"/>
        <v/>
      </c>
      <c r="AI42" s="244" t="str">
        <f t="shared" si="20"/>
        <v/>
      </c>
      <c r="AJ42" s="94" t="str">
        <f>IF(AH42=4,VLOOKUP(AI42,設定_幼児!$A$2:$B$4,2,1),"---")</f>
        <v>---</v>
      </c>
      <c r="AK42" s="59" t="str">
        <f t="shared" si="5"/>
        <v xml:space="preserve"> </v>
      </c>
      <c r="AL42" s="60" t="str">
        <f t="shared" si="6"/>
        <v/>
      </c>
      <c r="AM42" s="61">
        <v>20</v>
      </c>
      <c r="AN42" s="60" t="str">
        <f t="shared" si="7"/>
        <v/>
      </c>
      <c r="AO42" s="60" t="str">
        <f t="shared" si="8"/>
        <v>立得点表_幼児!3:7</v>
      </c>
      <c r="AP42" s="62" t="str">
        <f t="shared" si="9"/>
        <v>立得点表_幼児!11:15</v>
      </c>
      <c r="AQ42" s="60" t="str">
        <f t="shared" si="10"/>
        <v>ボール得点表_幼児!3:7</v>
      </c>
      <c r="AR42" s="62" t="str">
        <f t="shared" si="11"/>
        <v>ボール得点表_幼児!11:15</v>
      </c>
      <c r="AS42" s="60" t="str">
        <f t="shared" si="12"/>
        <v>25m得点表_幼児!3:7</v>
      </c>
      <c r="AT42" s="62" t="str">
        <f t="shared" si="13"/>
        <v>25m得点表_幼児!11:15</v>
      </c>
      <c r="AU42" s="60" t="str">
        <f t="shared" si="14"/>
        <v>往得点表_幼児!3:7</v>
      </c>
      <c r="AV42" s="62" t="str">
        <f t="shared" si="15"/>
        <v>往得点表_幼児!11:15</v>
      </c>
      <c r="AW42" s="63" t="b">
        <f t="shared" si="16"/>
        <v>0</v>
      </c>
      <c r="AX42" s="44">
        <f t="shared" si="17"/>
        <v>0</v>
      </c>
    </row>
  </sheetData>
  <mergeCells count="39">
    <mergeCell ref="D11:X12"/>
    <mergeCell ref="AO2:AQ2"/>
    <mergeCell ref="B3:D3"/>
    <mergeCell ref="E3:I3"/>
    <mergeCell ref="J3:K3"/>
    <mergeCell ref="L3:X3"/>
    <mergeCell ref="B4:D4"/>
    <mergeCell ref="E4:I4"/>
    <mergeCell ref="J4:K4"/>
    <mergeCell ref="L4:S4"/>
    <mergeCell ref="T4:X4"/>
    <mergeCell ref="G20:G21"/>
    <mergeCell ref="H20:H21"/>
    <mergeCell ref="I20:J20"/>
    <mergeCell ref="B16:C16"/>
    <mergeCell ref="D16:E16"/>
    <mergeCell ref="B20:B21"/>
    <mergeCell ref="C20:C21"/>
    <mergeCell ref="D20:D21"/>
    <mergeCell ref="E20:E21"/>
    <mergeCell ref="F20:F21"/>
    <mergeCell ref="B17:C17"/>
    <mergeCell ref="D17:E17"/>
    <mergeCell ref="H1:I1"/>
    <mergeCell ref="AL20:AL21"/>
    <mergeCell ref="K20:L20"/>
    <mergeCell ref="M20:P20"/>
    <mergeCell ref="Q20:R20"/>
    <mergeCell ref="S20:W20"/>
    <mergeCell ref="X20:Z20"/>
    <mergeCell ref="AA20:AE20"/>
    <mergeCell ref="AF20:AG20"/>
    <mergeCell ref="AH20:AH21"/>
    <mergeCell ref="AI20:AI21"/>
    <mergeCell ref="AJ20:AJ21"/>
    <mergeCell ref="AK20:AK21"/>
    <mergeCell ref="B6:X6"/>
    <mergeCell ref="B7:X10"/>
    <mergeCell ref="B11:C12"/>
  </mergeCells>
  <phoneticPr fontId="3"/>
  <conditionalFormatting sqref="F22:G22 G23:G42">
    <cfRule type="cellIs" dxfId="0" priority="1" stopIfTrue="1" operator="equal">
      <formula>"女"</formula>
    </cfRule>
  </conditionalFormatting>
  <dataValidations count="12">
    <dataValidation type="list" imeMode="off" operator="greaterThanOrEqual" allowBlank="1" showInputMessage="1" showErrorMessage="1" sqref="J4:K4" xr:uid="{56D6F071-635F-469C-B990-4B3C2839A4A5}">
      <formula1>"市,区,町,村"</formula1>
    </dataValidation>
    <dataValidation type="list" allowBlank="1" showInputMessage="1" showErrorMessage="1" sqref="E22:E42" xr:uid="{A8E9A8E0-CDEC-4A0A-9EFC-42D63F297439}">
      <formula1>"男,女"</formula1>
    </dataValidation>
    <dataValidation allowBlank="1" showInputMessage="1" showErrorMessage="1" error="例：1993年11月14日生まれの場合、 1993/11/14 と入力してください" sqref="G22:G42" xr:uid="{1E74B543-EA14-457E-BE49-68B6B0FD9E7B}"/>
    <dataValidation type="list" allowBlank="1" showInputMessage="1" showErrorMessage="1" sqref="Z22:Z42" xr:uid="{0DC9BB31-0992-4AA8-88D1-75CDEAB44109}">
      <formula1>"テニスボール,ソフトボール"</formula1>
    </dataValidation>
    <dataValidation imeMode="off" operator="greaterThanOrEqual" allowBlank="1" showInputMessage="1" showErrorMessage="1" sqref="J21:P21 H19 G14 I2 R21 Y21 AG21 I20:I21 H43:K64565" xr:uid="{7EAE1B82-B3C9-4472-BE98-EDB2B0E0D138}"/>
    <dataValidation type="date" allowBlank="1" showInputMessage="1" showErrorMessage="1" error="例：1993年11月14日生まれの場合、 1993/11/14 と入力してください" sqref="F22" xr:uid="{391C89BF-5F04-4160-8777-4FDCEC81293A}">
      <formula1>9497</formula1>
      <formula2>71589</formula2>
    </dataValidation>
    <dataValidation type="decimal" imeMode="off" operator="greaterThanOrEqual" allowBlank="1" showInputMessage="1" showErrorMessage="1" sqref="I22:K42" xr:uid="{E6216868-0788-48C1-8EB6-4C7360794DB7}">
      <formula1>0</formula1>
    </dataValidation>
    <dataValidation type="decimal" operator="greaterThanOrEqual" allowBlank="1" showInputMessage="1" showErrorMessage="1" error="小数点数を入力してください（例：10.5）" sqref="K22:K42 X22:X42" xr:uid="{178CF8E4-F2C5-407E-AB02-E5019D3C0A08}">
      <formula1>0</formula1>
    </dataValidation>
    <dataValidation type="whole" imeMode="off" operator="greaterThanOrEqual" allowBlank="1" showInputMessage="1" showErrorMessage="1" error="整数を入力してください" sqref="AF22:AF42 Q22" xr:uid="{FD51EE3D-9DAC-4BF8-BAFC-38AAAC5CE04C}">
      <formula1>0</formula1>
    </dataValidation>
    <dataValidation type="list" allowBlank="1" showInputMessage="1" showErrorMessage="1" sqref="AA22:AA42 S22:S42" xr:uid="{C1E00077-8A99-44E8-8DAA-46D55C3EE031}">
      <formula1>",A,B,C"</formula1>
    </dataValidation>
    <dataValidation type="list" allowBlank="1" showInputMessage="1" showErrorMessage="1" sqref="AB22:AE42 T22:W42 N22:P42" xr:uid="{FDAD4A7B-5CCF-48D3-A2B1-17681DE85AA0}">
      <formula1>",○,×"</formula1>
    </dataValidation>
    <dataValidation type="list" allowBlank="1" showInputMessage="1" showErrorMessage="1" sqref="M22:M42" xr:uid="{4EB3DE79-B5CB-4EA7-89FA-A4E8466EE554}">
      <formula1>"A,B,C"</formula1>
    </dataValidation>
  </dataValidations>
  <printOptions horizontalCentered="1" gridLinesSet="0"/>
  <pageMargins left="0.39370078740157483" right="0.39370078740157483" top="0.45" bottom="0.45" header="0.27559055118110237" footer="0.19"/>
  <pageSetup paperSize="9" scale="30" orientation="landscape" r:id="rId1"/>
  <headerFooter alignWithMargins="0">
    <oddFooter>- &amp;P -</oddFooter>
  </headerFooter>
  <rowBreaks count="1" manualBreakCount="1">
    <brk id="41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4262" r:id="rId4" name="Check Box 6">
              <controlPr defaultSize="0" autoFill="0" autoLine="0" autoPict="0">
                <anchor moveWithCells="1">
                  <from>
                    <xdr:col>2</xdr:col>
                    <xdr:colOff>123825</xdr:colOff>
                    <xdr:row>9</xdr:row>
                    <xdr:rowOff>209550</xdr:rowOff>
                  </from>
                  <to>
                    <xdr:col>2</xdr:col>
                    <xdr:colOff>514350</xdr:colOff>
                    <xdr:row>11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E2629F-D62B-4408-87AB-4437B754BD72}">
          <x14:formula1>
            <xm:f>設定!$O$2:$O$48</xm:f>
          </x14:formula1>
          <xm:sqref>B4:D4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1"/>
  </sheetPr>
  <dimension ref="A1:R68"/>
  <sheetViews>
    <sheetView workbookViewId="0"/>
  </sheetViews>
  <sheetFormatPr defaultColWidth="10.7109375" defaultRowHeight="12"/>
  <cols>
    <col min="1" max="1" width="7.28515625" customWidth="1"/>
    <col min="2" max="7" width="5.42578125" customWidth="1"/>
    <col min="8" max="8" width="10.7109375" customWidth="1"/>
    <col min="9" max="81" width="6.7109375" customWidth="1"/>
    <col min="82" max="101" width="5.7109375" customWidth="1"/>
  </cols>
  <sheetData>
    <row r="1" spans="1:18" ht="17.100000000000001" customHeight="1">
      <c r="A1" s="1" t="s">
        <v>101</v>
      </c>
      <c r="B1" s="1" t="s">
        <v>102</v>
      </c>
      <c r="E1" t="s">
        <v>233</v>
      </c>
      <c r="I1" t="s">
        <v>14</v>
      </c>
      <c r="L1" t="s">
        <v>130</v>
      </c>
      <c r="O1" t="s">
        <v>246</v>
      </c>
      <c r="R1" t="s">
        <v>320</v>
      </c>
    </row>
    <row r="2" spans="1:18">
      <c r="A2" s="1">
        <v>0</v>
      </c>
      <c r="B2" s="1" t="s">
        <v>96</v>
      </c>
      <c r="E2" s="1" t="s">
        <v>219</v>
      </c>
      <c r="F2" s="1" t="s">
        <v>114</v>
      </c>
      <c r="I2" s="1">
        <v>6</v>
      </c>
      <c r="J2" s="1" t="s">
        <v>7</v>
      </c>
      <c r="L2" s="1">
        <v>6</v>
      </c>
      <c r="M2" s="1" t="s">
        <v>131</v>
      </c>
      <c r="O2" t="s">
        <v>145</v>
      </c>
      <c r="R2" t="s">
        <v>256</v>
      </c>
    </row>
    <row r="3" spans="1:18">
      <c r="A3" s="1">
        <v>14</v>
      </c>
      <c r="B3" s="1" t="s">
        <v>97</v>
      </c>
      <c r="E3" s="1" t="s">
        <v>220</v>
      </c>
      <c r="F3" s="1" t="s">
        <v>122</v>
      </c>
      <c r="I3" s="1">
        <v>7</v>
      </c>
      <c r="J3" s="1" t="s">
        <v>8</v>
      </c>
      <c r="L3" s="1">
        <v>7</v>
      </c>
      <c r="M3" s="1" t="s">
        <v>132</v>
      </c>
      <c r="O3" t="s">
        <v>146</v>
      </c>
      <c r="R3" t="s">
        <v>257</v>
      </c>
    </row>
    <row r="4" spans="1:18">
      <c r="A4" s="1">
        <v>28</v>
      </c>
      <c r="B4" s="1" t="s">
        <v>98</v>
      </c>
      <c r="E4" s="1" t="s">
        <v>221</v>
      </c>
      <c r="F4" s="1" t="s">
        <v>228</v>
      </c>
      <c r="I4" s="1">
        <v>8</v>
      </c>
      <c r="J4" s="1" t="s">
        <v>9</v>
      </c>
      <c r="L4" s="1">
        <v>8</v>
      </c>
      <c r="M4" s="1" t="s">
        <v>133</v>
      </c>
      <c r="O4" t="s">
        <v>147</v>
      </c>
      <c r="R4" t="s">
        <v>258</v>
      </c>
    </row>
    <row r="5" spans="1:18">
      <c r="A5" s="1">
        <v>42</v>
      </c>
      <c r="B5" s="1" t="s">
        <v>99</v>
      </c>
      <c r="E5" s="1" t="s">
        <v>222</v>
      </c>
      <c r="F5" s="1" t="s">
        <v>229</v>
      </c>
      <c r="I5" s="1">
        <v>9</v>
      </c>
      <c r="J5" s="1" t="s">
        <v>10</v>
      </c>
      <c r="L5" s="1">
        <v>9</v>
      </c>
      <c r="M5" s="1" t="s">
        <v>134</v>
      </c>
      <c r="O5" t="s">
        <v>148</v>
      </c>
      <c r="R5" t="s">
        <v>259</v>
      </c>
    </row>
    <row r="6" spans="1:18">
      <c r="A6" s="1">
        <v>56</v>
      </c>
      <c r="B6" s="1" t="s">
        <v>100</v>
      </c>
      <c r="E6" s="1" t="s">
        <v>223</v>
      </c>
      <c r="F6" s="1" t="s">
        <v>230</v>
      </c>
      <c r="I6" s="1">
        <v>10</v>
      </c>
      <c r="J6" s="1" t="s">
        <v>11</v>
      </c>
      <c r="L6" s="1">
        <v>10</v>
      </c>
      <c r="M6" s="1" t="s">
        <v>135</v>
      </c>
      <c r="O6" t="s">
        <v>149</v>
      </c>
      <c r="R6" t="s">
        <v>260</v>
      </c>
    </row>
    <row r="7" spans="1:18">
      <c r="E7" s="1" t="s">
        <v>224</v>
      </c>
      <c r="F7" s="1" t="s">
        <v>231</v>
      </c>
      <c r="I7" s="1">
        <v>11</v>
      </c>
      <c r="J7" s="1" t="s">
        <v>12</v>
      </c>
      <c r="L7" s="1">
        <v>11</v>
      </c>
      <c r="M7" s="1" t="s">
        <v>136</v>
      </c>
      <c r="O7" t="s">
        <v>150</v>
      </c>
      <c r="R7" t="s">
        <v>261</v>
      </c>
    </row>
    <row r="8" spans="1:18">
      <c r="E8" s="1" t="s">
        <v>225</v>
      </c>
      <c r="F8" s="1" t="s">
        <v>232</v>
      </c>
      <c r="I8" s="1">
        <v>12</v>
      </c>
      <c r="J8" s="1" t="s">
        <v>13</v>
      </c>
      <c r="L8" s="1">
        <v>12</v>
      </c>
      <c r="M8" s="1" t="s">
        <v>137</v>
      </c>
      <c r="O8" t="s">
        <v>151</v>
      </c>
      <c r="R8" t="s">
        <v>262</v>
      </c>
    </row>
    <row r="9" spans="1:18">
      <c r="E9" s="1" t="s">
        <v>226</v>
      </c>
      <c r="F9" s="1" t="s">
        <v>234</v>
      </c>
      <c r="I9" s="1">
        <v>13</v>
      </c>
      <c r="J9" s="1" t="s">
        <v>13</v>
      </c>
      <c r="L9" s="1">
        <v>13</v>
      </c>
      <c r="M9" s="1" t="s">
        <v>138</v>
      </c>
      <c r="O9" t="s">
        <v>152</v>
      </c>
      <c r="R9" t="s">
        <v>263</v>
      </c>
    </row>
    <row r="10" spans="1:18">
      <c r="E10" s="1" t="s">
        <v>338</v>
      </c>
      <c r="F10" s="1" t="s">
        <v>235</v>
      </c>
      <c r="I10" s="1">
        <v>14</v>
      </c>
      <c r="J10" s="1" t="s">
        <v>13</v>
      </c>
      <c r="L10" s="1">
        <v>14</v>
      </c>
      <c r="M10" s="1" t="s">
        <v>139</v>
      </c>
      <c r="O10" t="s">
        <v>153</v>
      </c>
      <c r="R10" t="s">
        <v>264</v>
      </c>
    </row>
    <row r="11" spans="1:18">
      <c r="I11" s="1">
        <v>15</v>
      </c>
      <c r="J11" s="1" t="s">
        <v>13</v>
      </c>
      <c r="O11" t="s">
        <v>154</v>
      </c>
      <c r="R11" t="s">
        <v>265</v>
      </c>
    </row>
    <row r="12" spans="1:18">
      <c r="I12" s="1">
        <v>16</v>
      </c>
      <c r="J12" s="1" t="s">
        <v>13</v>
      </c>
      <c r="O12" t="s">
        <v>155</v>
      </c>
      <c r="R12" t="s">
        <v>266</v>
      </c>
    </row>
    <row r="13" spans="1:18">
      <c r="I13" s="1">
        <v>17</v>
      </c>
      <c r="J13" s="1" t="s">
        <v>13</v>
      </c>
      <c r="O13" t="s">
        <v>156</v>
      </c>
      <c r="R13" t="s">
        <v>267</v>
      </c>
    </row>
    <row r="14" spans="1:18">
      <c r="I14" s="1">
        <v>18</v>
      </c>
      <c r="J14" s="1" t="s">
        <v>13</v>
      </c>
      <c r="O14" t="s">
        <v>157</v>
      </c>
      <c r="R14" t="s">
        <v>268</v>
      </c>
    </row>
    <row r="15" spans="1:18">
      <c r="I15" s="1">
        <v>19</v>
      </c>
      <c r="J15" s="1" t="s">
        <v>13</v>
      </c>
      <c r="O15" t="s">
        <v>158</v>
      </c>
      <c r="R15" t="s">
        <v>269</v>
      </c>
    </row>
    <row r="16" spans="1:18">
      <c r="I16" s="1">
        <v>20</v>
      </c>
      <c r="J16" s="1" t="s">
        <v>13</v>
      </c>
      <c r="O16" t="s">
        <v>159</v>
      </c>
      <c r="R16" t="s">
        <v>270</v>
      </c>
    </row>
    <row r="17" spans="9:18">
      <c r="I17" s="1">
        <v>25</v>
      </c>
      <c r="J17" s="1" t="s">
        <v>13</v>
      </c>
      <c r="O17" t="s">
        <v>160</v>
      </c>
      <c r="R17" t="s">
        <v>271</v>
      </c>
    </row>
    <row r="18" spans="9:18">
      <c r="I18" s="1">
        <v>30</v>
      </c>
      <c r="J18" s="1" t="s">
        <v>13</v>
      </c>
      <c r="O18" t="s">
        <v>161</v>
      </c>
      <c r="R18" t="s">
        <v>272</v>
      </c>
    </row>
    <row r="19" spans="9:18">
      <c r="I19" s="1">
        <v>35</v>
      </c>
      <c r="J19" s="1" t="s">
        <v>13</v>
      </c>
      <c r="O19" t="s">
        <v>162</v>
      </c>
      <c r="R19" t="s">
        <v>273</v>
      </c>
    </row>
    <row r="20" spans="9:18">
      <c r="I20" s="1">
        <v>40</v>
      </c>
      <c r="J20" s="1" t="s">
        <v>13</v>
      </c>
      <c r="O20" t="s">
        <v>163</v>
      </c>
      <c r="R20" t="s">
        <v>274</v>
      </c>
    </row>
    <row r="21" spans="9:18">
      <c r="I21" s="1">
        <v>45</v>
      </c>
      <c r="J21" s="1" t="s">
        <v>13</v>
      </c>
      <c r="O21" t="s">
        <v>164</v>
      </c>
      <c r="R21" t="s">
        <v>275</v>
      </c>
    </row>
    <row r="22" spans="9:18">
      <c r="I22" s="1">
        <v>50</v>
      </c>
      <c r="J22" s="1" t="s">
        <v>13</v>
      </c>
      <c r="O22" t="s">
        <v>165</v>
      </c>
      <c r="R22" t="s">
        <v>276</v>
      </c>
    </row>
    <row r="23" spans="9:18">
      <c r="I23" s="1">
        <v>55</v>
      </c>
      <c r="J23" s="1" t="s">
        <v>13</v>
      </c>
      <c r="O23" t="s">
        <v>166</v>
      </c>
      <c r="R23" t="s">
        <v>277</v>
      </c>
    </row>
    <row r="24" spans="9:18">
      <c r="I24" s="1">
        <v>60</v>
      </c>
      <c r="J24" s="1" t="s">
        <v>13</v>
      </c>
      <c r="O24" t="s">
        <v>167</v>
      </c>
      <c r="R24" t="s">
        <v>278</v>
      </c>
    </row>
    <row r="25" spans="9:18">
      <c r="I25" s="1">
        <v>65</v>
      </c>
      <c r="J25" s="1" t="s">
        <v>13</v>
      </c>
      <c r="O25" t="s">
        <v>168</v>
      </c>
      <c r="R25" t="s">
        <v>279</v>
      </c>
    </row>
    <row r="26" spans="9:18">
      <c r="O26" t="s">
        <v>169</v>
      </c>
      <c r="R26" t="s">
        <v>280</v>
      </c>
    </row>
    <row r="27" spans="9:18">
      <c r="O27" t="s">
        <v>170</v>
      </c>
      <c r="R27" t="s">
        <v>281</v>
      </c>
    </row>
    <row r="28" spans="9:18">
      <c r="O28" t="s">
        <v>171</v>
      </c>
      <c r="R28" t="s">
        <v>282</v>
      </c>
    </row>
    <row r="29" spans="9:18">
      <c r="O29" t="s">
        <v>172</v>
      </c>
      <c r="R29" t="s">
        <v>283</v>
      </c>
    </row>
    <row r="30" spans="9:18">
      <c r="O30" t="s">
        <v>173</v>
      </c>
      <c r="R30" t="s">
        <v>284</v>
      </c>
    </row>
    <row r="31" spans="9:18">
      <c r="O31" t="s">
        <v>174</v>
      </c>
      <c r="R31" t="s">
        <v>194</v>
      </c>
    </row>
    <row r="32" spans="9:18">
      <c r="O32" t="s">
        <v>175</v>
      </c>
      <c r="R32" t="s">
        <v>285</v>
      </c>
    </row>
    <row r="33" spans="15:18">
      <c r="O33" t="s">
        <v>176</v>
      </c>
      <c r="R33" t="s">
        <v>286</v>
      </c>
    </row>
    <row r="34" spans="15:18">
      <c r="O34" t="s">
        <v>177</v>
      </c>
      <c r="R34" t="s">
        <v>287</v>
      </c>
    </row>
    <row r="35" spans="15:18">
      <c r="O35" t="s">
        <v>178</v>
      </c>
      <c r="R35" t="s">
        <v>288</v>
      </c>
    </row>
    <row r="36" spans="15:18">
      <c r="O36" t="s">
        <v>179</v>
      </c>
      <c r="R36" t="s">
        <v>289</v>
      </c>
    </row>
    <row r="37" spans="15:18">
      <c r="O37" t="s">
        <v>180</v>
      </c>
      <c r="R37" t="s">
        <v>321</v>
      </c>
    </row>
    <row r="38" spans="15:18">
      <c r="O38" t="s">
        <v>181</v>
      </c>
      <c r="R38" t="s">
        <v>290</v>
      </c>
    </row>
    <row r="39" spans="15:18">
      <c r="O39" t="s">
        <v>182</v>
      </c>
      <c r="R39" t="s">
        <v>291</v>
      </c>
    </row>
    <row r="40" spans="15:18">
      <c r="O40" t="s">
        <v>183</v>
      </c>
      <c r="R40" t="s">
        <v>292</v>
      </c>
    </row>
    <row r="41" spans="15:18">
      <c r="O41" t="s">
        <v>184</v>
      </c>
      <c r="R41" t="s">
        <v>293</v>
      </c>
    </row>
    <row r="42" spans="15:18">
      <c r="O42" t="s">
        <v>185</v>
      </c>
      <c r="R42" t="s">
        <v>294</v>
      </c>
    </row>
    <row r="43" spans="15:18">
      <c r="O43" t="s">
        <v>186</v>
      </c>
      <c r="R43" t="s">
        <v>295</v>
      </c>
    </row>
    <row r="44" spans="15:18">
      <c r="O44" t="s">
        <v>187</v>
      </c>
      <c r="R44" t="s">
        <v>296</v>
      </c>
    </row>
    <row r="45" spans="15:18">
      <c r="O45" t="s">
        <v>188</v>
      </c>
      <c r="R45" t="s">
        <v>297</v>
      </c>
    </row>
    <row r="46" spans="15:18">
      <c r="O46" t="s">
        <v>189</v>
      </c>
      <c r="R46" t="s">
        <v>298</v>
      </c>
    </row>
    <row r="47" spans="15:18">
      <c r="O47" t="s">
        <v>190</v>
      </c>
      <c r="R47" t="s">
        <v>299</v>
      </c>
    </row>
    <row r="48" spans="15:18">
      <c r="O48" t="s">
        <v>191</v>
      </c>
      <c r="R48" t="s">
        <v>300</v>
      </c>
    </row>
    <row r="49" spans="18:18">
      <c r="R49" t="s">
        <v>301</v>
      </c>
    </row>
    <row r="50" spans="18:18">
      <c r="R50" t="s">
        <v>196</v>
      </c>
    </row>
    <row r="51" spans="18:18">
      <c r="R51" t="s">
        <v>302</v>
      </c>
    </row>
    <row r="52" spans="18:18">
      <c r="R52" t="s">
        <v>303</v>
      </c>
    </row>
    <row r="53" spans="18:18">
      <c r="R53" t="s">
        <v>304</v>
      </c>
    </row>
    <row r="54" spans="18:18">
      <c r="R54" t="s">
        <v>305</v>
      </c>
    </row>
    <row r="55" spans="18:18">
      <c r="R55" t="s">
        <v>306</v>
      </c>
    </row>
    <row r="56" spans="18:18">
      <c r="R56" t="s">
        <v>307</v>
      </c>
    </row>
    <row r="57" spans="18:18">
      <c r="R57" t="s">
        <v>308</v>
      </c>
    </row>
    <row r="58" spans="18:18">
      <c r="R58" t="s">
        <v>309</v>
      </c>
    </row>
    <row r="59" spans="18:18">
      <c r="R59" t="s">
        <v>310</v>
      </c>
    </row>
    <row r="60" spans="18:18">
      <c r="R60" t="s">
        <v>311</v>
      </c>
    </row>
    <row r="61" spans="18:18">
      <c r="R61" t="s">
        <v>312</v>
      </c>
    </row>
    <row r="62" spans="18:18">
      <c r="R62" t="s">
        <v>313</v>
      </c>
    </row>
    <row r="63" spans="18:18">
      <c r="R63" t="s">
        <v>314</v>
      </c>
    </row>
    <row r="64" spans="18:18">
      <c r="R64" t="s">
        <v>315</v>
      </c>
    </row>
    <row r="65" spans="18:18">
      <c r="R65" t="s">
        <v>316</v>
      </c>
    </row>
    <row r="66" spans="18:18">
      <c r="R66" t="s">
        <v>317</v>
      </c>
    </row>
    <row r="67" spans="18:18">
      <c r="R67" t="s">
        <v>318</v>
      </c>
    </row>
    <row r="68" spans="18:18">
      <c r="R68" t="s">
        <v>319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C8AC9-B91E-4289-BD41-FFCD383597DE}">
  <sheetPr codeName="Sheet8">
    <tabColor theme="1"/>
  </sheetPr>
  <dimension ref="A1:J7"/>
  <sheetViews>
    <sheetView workbookViewId="0"/>
  </sheetViews>
  <sheetFormatPr defaultColWidth="10.7109375" defaultRowHeight="12"/>
  <cols>
    <col min="1" max="1" width="7.28515625" customWidth="1"/>
    <col min="2" max="7" width="5.42578125" customWidth="1"/>
    <col min="8" max="8" width="10.7109375" customWidth="1"/>
    <col min="9" max="81" width="6.7109375" customWidth="1"/>
    <col min="82" max="101" width="5.7109375" customWidth="1"/>
  </cols>
  <sheetData>
    <row r="1" spans="1:10" ht="17.100000000000001" customHeight="1">
      <c r="A1" s="1" t="s">
        <v>101</v>
      </c>
      <c r="B1" s="1" t="s">
        <v>102</v>
      </c>
      <c r="E1" t="s">
        <v>238</v>
      </c>
      <c r="I1" t="s">
        <v>117</v>
      </c>
    </row>
    <row r="2" spans="1:10">
      <c r="A2" s="1">
        <v>0</v>
      </c>
      <c r="B2" s="1" t="s">
        <v>98</v>
      </c>
      <c r="E2" s="1" t="s">
        <v>336</v>
      </c>
      <c r="F2" s="1" t="s">
        <v>240</v>
      </c>
      <c r="I2" s="1">
        <v>3</v>
      </c>
      <c r="J2" s="1" t="s">
        <v>7</v>
      </c>
    </row>
    <row r="3" spans="1:10">
      <c r="A3" s="1">
        <v>12</v>
      </c>
      <c r="B3" s="1" t="s">
        <v>99</v>
      </c>
      <c r="E3" s="1" t="s">
        <v>239</v>
      </c>
      <c r="F3" s="1" t="s">
        <v>241</v>
      </c>
      <c r="I3" s="1">
        <v>4</v>
      </c>
      <c r="J3" s="1" t="s">
        <v>7</v>
      </c>
    </row>
    <row r="4" spans="1:10">
      <c r="A4" s="1">
        <v>16</v>
      </c>
      <c r="B4" s="1" t="s">
        <v>100</v>
      </c>
      <c r="I4" s="1">
        <v>5</v>
      </c>
      <c r="J4" s="1" t="s">
        <v>8</v>
      </c>
    </row>
    <row r="5" spans="1:10">
      <c r="E5" t="s">
        <v>337</v>
      </c>
    </row>
    <row r="6" spans="1:10">
      <c r="E6" s="1">
        <v>4</v>
      </c>
      <c r="F6" s="1" t="s">
        <v>336</v>
      </c>
    </row>
    <row r="7" spans="1:10">
      <c r="E7" s="1">
        <v>5</v>
      </c>
      <c r="F7" s="1" t="s">
        <v>242</v>
      </c>
    </row>
  </sheetData>
  <sheetProtection sheet="1" objects="1" scenarios="1"/>
  <phoneticPr fontId="3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theme="1"/>
  </sheetPr>
  <dimension ref="A1:Y55"/>
  <sheetViews>
    <sheetView workbookViewId="0"/>
  </sheetViews>
  <sheetFormatPr defaultColWidth="11.140625" defaultRowHeight="12"/>
  <cols>
    <col min="1" max="27" width="4.7109375" customWidth="1"/>
    <col min="28" max="94" width="5.42578125" customWidth="1"/>
    <col min="95" max="116" width="5.28515625" customWidth="1"/>
  </cols>
  <sheetData>
    <row r="1" spans="1:25">
      <c r="A1" t="s">
        <v>4</v>
      </c>
    </row>
    <row r="2" spans="1:25">
      <c r="A2" t="s">
        <v>219</v>
      </c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3</v>
      </c>
    </row>
    <row r="3" spans="1:25">
      <c r="A3">
        <f t="shared" ref="A3:A12" si="0">ROUND(A33,0)</f>
        <v>0</v>
      </c>
      <c r="B3">
        <f t="shared" ref="B3:X12" si="1">ROUND(B33,0)</f>
        <v>0</v>
      </c>
      <c r="C3">
        <f t="shared" si="1"/>
        <v>0</v>
      </c>
      <c r="D3">
        <f t="shared" si="1"/>
        <v>0</v>
      </c>
      <c r="E3">
        <f t="shared" si="1"/>
        <v>0</v>
      </c>
      <c r="F3">
        <f t="shared" si="1"/>
        <v>0</v>
      </c>
      <c r="G3">
        <f t="shared" si="1"/>
        <v>0</v>
      </c>
      <c r="H3">
        <f t="shared" si="1"/>
        <v>0</v>
      </c>
      <c r="I3">
        <f t="shared" si="1"/>
        <v>0</v>
      </c>
      <c r="J3">
        <f t="shared" si="1"/>
        <v>0</v>
      </c>
      <c r="K3">
        <f t="shared" si="1"/>
        <v>0</v>
      </c>
      <c r="L3">
        <f t="shared" si="1"/>
        <v>0</v>
      </c>
      <c r="M3">
        <f t="shared" si="1"/>
        <v>0</v>
      </c>
      <c r="N3">
        <f t="shared" si="1"/>
        <v>0</v>
      </c>
      <c r="O3">
        <f t="shared" si="1"/>
        <v>0</v>
      </c>
      <c r="P3">
        <f t="shared" si="1"/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Y3">
        <v>1</v>
      </c>
    </row>
    <row r="4" spans="1:25">
      <c r="A4">
        <f t="shared" si="0"/>
        <v>93</v>
      </c>
      <c r="B4">
        <f t="shared" ref="B4:P4" si="2">ROUND(B34,0)</f>
        <v>114</v>
      </c>
      <c r="C4">
        <f t="shared" si="2"/>
        <v>125</v>
      </c>
      <c r="D4">
        <f t="shared" si="2"/>
        <v>136</v>
      </c>
      <c r="E4">
        <f t="shared" si="2"/>
        <v>145</v>
      </c>
      <c r="F4">
        <f t="shared" si="2"/>
        <v>153</v>
      </c>
      <c r="G4">
        <f t="shared" si="2"/>
        <v>162</v>
      </c>
      <c r="H4">
        <f t="shared" si="2"/>
        <v>177</v>
      </c>
      <c r="I4">
        <f t="shared" si="2"/>
        <v>185</v>
      </c>
      <c r="J4">
        <f t="shared" si="2"/>
        <v>0</v>
      </c>
      <c r="K4">
        <f t="shared" si="2"/>
        <v>0</v>
      </c>
      <c r="L4">
        <f t="shared" si="2"/>
        <v>0</v>
      </c>
      <c r="M4">
        <f t="shared" si="2"/>
        <v>0</v>
      </c>
      <c r="N4">
        <f t="shared" si="2"/>
        <v>0</v>
      </c>
      <c r="O4">
        <f t="shared" si="2"/>
        <v>0</v>
      </c>
      <c r="P4">
        <f t="shared" si="2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Y4">
        <v>2</v>
      </c>
    </row>
    <row r="5" spans="1:25">
      <c r="A5">
        <f t="shared" si="0"/>
        <v>101</v>
      </c>
      <c r="B5">
        <f t="shared" si="1"/>
        <v>121</v>
      </c>
      <c r="C5">
        <f t="shared" si="1"/>
        <v>132</v>
      </c>
      <c r="D5">
        <f t="shared" si="1"/>
        <v>143</v>
      </c>
      <c r="E5">
        <f t="shared" si="1"/>
        <v>151</v>
      </c>
      <c r="F5">
        <f t="shared" si="1"/>
        <v>160</v>
      </c>
      <c r="G5">
        <f t="shared" si="1"/>
        <v>169</v>
      </c>
      <c r="H5">
        <f t="shared" si="1"/>
        <v>185</v>
      </c>
      <c r="I5">
        <f t="shared" si="1"/>
        <v>194</v>
      </c>
      <c r="J5">
        <f t="shared" si="1"/>
        <v>0</v>
      </c>
      <c r="K5">
        <f t="shared" si="1"/>
        <v>0</v>
      </c>
      <c r="L5">
        <f t="shared" si="1"/>
        <v>0</v>
      </c>
      <c r="M5">
        <f t="shared" si="1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v>3</v>
      </c>
    </row>
    <row r="6" spans="1:25">
      <c r="A6">
        <f t="shared" si="0"/>
        <v>108</v>
      </c>
      <c r="B6">
        <f t="shared" si="1"/>
        <v>128</v>
      </c>
      <c r="C6">
        <f t="shared" si="1"/>
        <v>139</v>
      </c>
      <c r="D6">
        <f t="shared" si="1"/>
        <v>149</v>
      </c>
      <c r="E6">
        <f t="shared" si="1"/>
        <v>158</v>
      </c>
      <c r="F6">
        <f t="shared" si="1"/>
        <v>167</v>
      </c>
      <c r="G6">
        <f t="shared" si="1"/>
        <v>177</v>
      </c>
      <c r="H6">
        <f t="shared" si="1"/>
        <v>194</v>
      </c>
      <c r="I6">
        <f t="shared" si="1"/>
        <v>203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0</v>
      </c>
      <c r="O6">
        <f t="shared" si="1"/>
        <v>0</v>
      </c>
      <c r="P6">
        <f t="shared" si="1"/>
        <v>0</v>
      </c>
      <c r="Q6">
        <f t="shared" si="1"/>
        <v>0</v>
      </c>
      <c r="R6">
        <f t="shared" si="1"/>
        <v>0</v>
      </c>
      <c r="S6">
        <f t="shared" si="1"/>
        <v>0</v>
      </c>
      <c r="T6">
        <f t="shared" si="1"/>
        <v>0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0</v>
      </c>
      <c r="Y6">
        <v>4</v>
      </c>
    </row>
    <row r="7" spans="1:25">
      <c r="A7">
        <f t="shared" si="0"/>
        <v>116</v>
      </c>
      <c r="B7">
        <f t="shared" si="1"/>
        <v>136</v>
      </c>
      <c r="C7">
        <f t="shared" si="1"/>
        <v>146</v>
      </c>
      <c r="D7">
        <f t="shared" si="1"/>
        <v>156</v>
      </c>
      <c r="E7">
        <f t="shared" si="1"/>
        <v>164</v>
      </c>
      <c r="F7">
        <f t="shared" si="1"/>
        <v>174</v>
      </c>
      <c r="G7">
        <f t="shared" si="1"/>
        <v>184</v>
      </c>
      <c r="H7">
        <f t="shared" si="1"/>
        <v>202</v>
      </c>
      <c r="I7">
        <f t="shared" si="1"/>
        <v>212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 t="shared" si="1"/>
        <v>0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Y7">
        <v>5</v>
      </c>
    </row>
    <row r="8" spans="1:25">
      <c r="A8">
        <f t="shared" si="0"/>
        <v>123</v>
      </c>
      <c r="B8">
        <f t="shared" si="1"/>
        <v>143</v>
      </c>
      <c r="C8">
        <f t="shared" si="1"/>
        <v>152</v>
      </c>
      <c r="D8">
        <f t="shared" si="1"/>
        <v>163</v>
      </c>
      <c r="E8">
        <f t="shared" si="1"/>
        <v>171</v>
      </c>
      <c r="F8">
        <f t="shared" si="1"/>
        <v>181</v>
      </c>
      <c r="G8">
        <f t="shared" si="1"/>
        <v>192</v>
      </c>
      <c r="H8">
        <f t="shared" si="1"/>
        <v>210</v>
      </c>
      <c r="I8">
        <f t="shared" si="1"/>
        <v>221</v>
      </c>
      <c r="J8">
        <f t="shared" si="1"/>
        <v>0</v>
      </c>
      <c r="K8">
        <f t="shared" si="1"/>
        <v>0</v>
      </c>
      <c r="L8">
        <f t="shared" si="1"/>
        <v>0</v>
      </c>
      <c r="M8">
        <f t="shared" si="1"/>
        <v>0</v>
      </c>
      <c r="N8">
        <f t="shared" si="1"/>
        <v>0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0</v>
      </c>
      <c r="S8">
        <f t="shared" si="1"/>
        <v>0</v>
      </c>
      <c r="T8">
        <f t="shared" si="1"/>
        <v>0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0</v>
      </c>
      <c r="Y8">
        <v>6</v>
      </c>
    </row>
    <row r="9" spans="1:25">
      <c r="A9">
        <f t="shared" si="0"/>
        <v>131</v>
      </c>
      <c r="B9">
        <f t="shared" si="1"/>
        <v>150</v>
      </c>
      <c r="C9">
        <f t="shared" si="1"/>
        <v>159</v>
      </c>
      <c r="D9">
        <f t="shared" si="1"/>
        <v>169</v>
      </c>
      <c r="E9">
        <f t="shared" si="1"/>
        <v>177</v>
      </c>
      <c r="F9">
        <f t="shared" si="1"/>
        <v>188</v>
      </c>
      <c r="G9">
        <f t="shared" si="1"/>
        <v>199</v>
      </c>
      <c r="H9">
        <f t="shared" si="1"/>
        <v>218</v>
      </c>
      <c r="I9">
        <f t="shared" si="1"/>
        <v>230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  <c r="N9">
        <f t="shared" si="1"/>
        <v>0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1"/>
        <v>0</v>
      </c>
      <c r="S9">
        <f t="shared" si="1"/>
        <v>0</v>
      </c>
      <c r="T9">
        <f t="shared" si="1"/>
        <v>0</v>
      </c>
      <c r="U9">
        <f t="shared" si="1"/>
        <v>0</v>
      </c>
      <c r="V9">
        <f t="shared" si="1"/>
        <v>0</v>
      </c>
      <c r="W9">
        <f t="shared" si="1"/>
        <v>0</v>
      </c>
      <c r="X9">
        <f t="shared" si="1"/>
        <v>0</v>
      </c>
      <c r="Y9">
        <v>7</v>
      </c>
    </row>
    <row r="10" spans="1:25">
      <c r="A10">
        <f t="shared" si="0"/>
        <v>138</v>
      </c>
      <c r="B10">
        <f t="shared" si="1"/>
        <v>157</v>
      </c>
      <c r="C10">
        <f t="shared" si="1"/>
        <v>166</v>
      </c>
      <c r="D10">
        <f t="shared" si="1"/>
        <v>176</v>
      </c>
      <c r="E10">
        <f t="shared" si="1"/>
        <v>184</v>
      </c>
      <c r="F10">
        <f t="shared" si="1"/>
        <v>195</v>
      </c>
      <c r="G10">
        <f t="shared" si="1"/>
        <v>207</v>
      </c>
      <c r="H10">
        <f t="shared" si="1"/>
        <v>226</v>
      </c>
      <c r="I10">
        <f t="shared" si="1"/>
        <v>240</v>
      </c>
      <c r="J10">
        <f t="shared" si="1"/>
        <v>0</v>
      </c>
      <c r="K10">
        <f t="shared" si="1"/>
        <v>0</v>
      </c>
      <c r="L10">
        <f t="shared" si="1"/>
        <v>0</v>
      </c>
      <c r="M10">
        <f t="shared" si="1"/>
        <v>0</v>
      </c>
      <c r="N10">
        <f t="shared" si="1"/>
        <v>0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T10">
        <f t="shared" si="1"/>
        <v>0</v>
      </c>
      <c r="U10">
        <f t="shared" si="1"/>
        <v>0</v>
      </c>
      <c r="V10">
        <f t="shared" si="1"/>
        <v>0</v>
      </c>
      <c r="W10">
        <f t="shared" si="1"/>
        <v>0</v>
      </c>
      <c r="X10">
        <f t="shared" si="1"/>
        <v>0</v>
      </c>
      <c r="Y10">
        <v>8</v>
      </c>
    </row>
    <row r="11" spans="1:25">
      <c r="A11">
        <f t="shared" si="0"/>
        <v>146</v>
      </c>
      <c r="B11">
        <f t="shared" si="1"/>
        <v>165</v>
      </c>
      <c r="C11">
        <f t="shared" si="1"/>
        <v>173</v>
      </c>
      <c r="D11">
        <f t="shared" si="1"/>
        <v>182</v>
      </c>
      <c r="E11">
        <f t="shared" si="1"/>
        <v>190</v>
      </c>
      <c r="F11">
        <f t="shared" si="1"/>
        <v>202</v>
      </c>
      <c r="G11">
        <f t="shared" si="1"/>
        <v>214</v>
      </c>
      <c r="H11">
        <f t="shared" si="1"/>
        <v>234</v>
      </c>
      <c r="I11">
        <f t="shared" si="1"/>
        <v>249</v>
      </c>
      <c r="J11">
        <f t="shared" si="1"/>
        <v>0</v>
      </c>
      <c r="K11">
        <f t="shared" si="1"/>
        <v>0</v>
      </c>
      <c r="L11">
        <f t="shared" si="1"/>
        <v>0</v>
      </c>
      <c r="M11">
        <f t="shared" si="1"/>
        <v>0</v>
      </c>
      <c r="N11">
        <f t="shared" si="1"/>
        <v>0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"/>
        <v>0</v>
      </c>
      <c r="T11">
        <f t="shared" si="1"/>
        <v>0</v>
      </c>
      <c r="U11">
        <f t="shared" si="1"/>
        <v>0</v>
      </c>
      <c r="V11">
        <f t="shared" si="1"/>
        <v>0</v>
      </c>
      <c r="W11">
        <f t="shared" si="1"/>
        <v>0</v>
      </c>
      <c r="X11">
        <f t="shared" si="1"/>
        <v>0</v>
      </c>
      <c r="Y11">
        <v>9</v>
      </c>
    </row>
    <row r="12" spans="1:25">
      <c r="A12">
        <f t="shared" si="0"/>
        <v>153</v>
      </c>
      <c r="B12">
        <f t="shared" si="1"/>
        <v>172</v>
      </c>
      <c r="C12">
        <f t="shared" si="1"/>
        <v>180</v>
      </c>
      <c r="D12">
        <f t="shared" si="1"/>
        <v>189</v>
      </c>
      <c r="E12">
        <f t="shared" si="1"/>
        <v>197</v>
      </c>
      <c r="F12">
        <f t="shared" si="1"/>
        <v>209</v>
      </c>
      <c r="G12">
        <f t="shared" si="1"/>
        <v>222</v>
      </c>
      <c r="H12">
        <f t="shared" si="1"/>
        <v>242</v>
      </c>
      <c r="I12">
        <f t="shared" si="1"/>
        <v>258</v>
      </c>
      <c r="J12">
        <f t="shared" si="1"/>
        <v>0</v>
      </c>
      <c r="K12">
        <f t="shared" si="1"/>
        <v>0</v>
      </c>
      <c r="L12">
        <f t="shared" si="1"/>
        <v>0</v>
      </c>
      <c r="M12">
        <f t="shared" si="1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T12">
        <f t="shared" si="1"/>
        <v>0</v>
      </c>
      <c r="U12">
        <f t="shared" si="1"/>
        <v>0</v>
      </c>
      <c r="V12">
        <f t="shared" si="1"/>
        <v>0</v>
      </c>
      <c r="W12">
        <f t="shared" si="1"/>
        <v>0</v>
      </c>
      <c r="X12">
        <f t="shared" si="1"/>
        <v>0</v>
      </c>
      <c r="Y12">
        <v>10</v>
      </c>
    </row>
    <row r="14" spans="1:25">
      <c r="A14" t="s">
        <v>5</v>
      </c>
    </row>
    <row r="15" spans="1:25">
      <c r="A15" t="s">
        <v>219</v>
      </c>
      <c r="B15" t="s">
        <v>220</v>
      </c>
      <c r="C15" t="s">
        <v>221</v>
      </c>
      <c r="D15" t="s">
        <v>222</v>
      </c>
      <c r="E15" t="s">
        <v>223</v>
      </c>
      <c r="F15" t="s">
        <v>224</v>
      </c>
      <c r="G15" t="s">
        <v>225</v>
      </c>
      <c r="H15" t="s">
        <v>226</v>
      </c>
      <c r="I15" t="s">
        <v>227</v>
      </c>
      <c r="J15">
        <v>15</v>
      </c>
      <c r="K15">
        <v>16</v>
      </c>
      <c r="L15">
        <v>17</v>
      </c>
      <c r="M15">
        <v>18</v>
      </c>
      <c r="N15">
        <v>19</v>
      </c>
      <c r="O15">
        <v>20</v>
      </c>
      <c r="P15">
        <v>25</v>
      </c>
      <c r="Q15">
        <v>30</v>
      </c>
      <c r="R15">
        <v>35</v>
      </c>
      <c r="S15">
        <v>40</v>
      </c>
      <c r="T15">
        <v>45</v>
      </c>
      <c r="U15">
        <v>50</v>
      </c>
      <c r="V15">
        <v>55</v>
      </c>
      <c r="W15">
        <v>60</v>
      </c>
      <c r="X15">
        <v>65</v>
      </c>
      <c r="Y15" t="s">
        <v>3</v>
      </c>
    </row>
    <row r="16" spans="1:25">
      <c r="A16">
        <f t="shared" ref="A16:B25" si="3">ROUND(A46,0)</f>
        <v>0</v>
      </c>
      <c r="B16">
        <f t="shared" si="3"/>
        <v>0</v>
      </c>
      <c r="C16">
        <f t="shared" ref="C16:X25" si="4">ROUND(C46,0)</f>
        <v>0</v>
      </c>
      <c r="D16">
        <f t="shared" si="4"/>
        <v>0</v>
      </c>
      <c r="E16">
        <f t="shared" si="4"/>
        <v>0</v>
      </c>
      <c r="F16">
        <f t="shared" si="4"/>
        <v>0</v>
      </c>
      <c r="G16">
        <f t="shared" si="4"/>
        <v>0</v>
      </c>
      <c r="H16">
        <f t="shared" si="4"/>
        <v>0</v>
      </c>
      <c r="I16">
        <f t="shared" si="4"/>
        <v>0</v>
      </c>
      <c r="J16">
        <f t="shared" si="4"/>
        <v>0</v>
      </c>
      <c r="K16">
        <f t="shared" si="4"/>
        <v>0</v>
      </c>
      <c r="L16">
        <f t="shared" si="4"/>
        <v>0</v>
      </c>
      <c r="M16">
        <f t="shared" si="4"/>
        <v>0</v>
      </c>
      <c r="N16">
        <f t="shared" si="4"/>
        <v>0</v>
      </c>
      <c r="O16">
        <f t="shared" si="4"/>
        <v>0</v>
      </c>
      <c r="P16">
        <f t="shared" si="4"/>
        <v>0</v>
      </c>
      <c r="Q16">
        <f t="shared" si="4"/>
        <v>0</v>
      </c>
      <c r="R16">
        <f t="shared" si="4"/>
        <v>0</v>
      </c>
      <c r="S16">
        <f t="shared" si="4"/>
        <v>0</v>
      </c>
      <c r="T16">
        <f t="shared" si="4"/>
        <v>0</v>
      </c>
      <c r="U16">
        <f t="shared" si="4"/>
        <v>0</v>
      </c>
      <c r="V16">
        <f t="shared" si="4"/>
        <v>0</v>
      </c>
      <c r="W16">
        <f t="shared" si="4"/>
        <v>0</v>
      </c>
      <c r="X16">
        <f t="shared" si="4"/>
        <v>0</v>
      </c>
      <c r="Y16">
        <v>1</v>
      </c>
    </row>
    <row r="17" spans="1:25">
      <c r="A17">
        <f t="shared" si="3"/>
        <v>86</v>
      </c>
      <c r="B17">
        <f t="shared" si="3"/>
        <v>98</v>
      </c>
      <c r="C17">
        <f t="shared" ref="C17:P17" si="5">ROUND(C47,0)</f>
        <v>112</v>
      </c>
      <c r="D17">
        <f t="shared" si="5"/>
        <v>125</v>
      </c>
      <c r="E17">
        <f t="shared" si="5"/>
        <v>135</v>
      </c>
      <c r="F17">
        <f t="shared" si="5"/>
        <v>140</v>
      </c>
      <c r="G17">
        <f t="shared" si="5"/>
        <v>151</v>
      </c>
      <c r="H17">
        <f t="shared" si="5"/>
        <v>154</v>
      </c>
      <c r="I17">
        <f t="shared" si="5"/>
        <v>159</v>
      </c>
      <c r="J17">
        <f t="shared" si="5"/>
        <v>0</v>
      </c>
      <c r="K17">
        <f t="shared" si="5"/>
        <v>0</v>
      </c>
      <c r="L17">
        <f t="shared" si="5"/>
        <v>0</v>
      </c>
      <c r="M17">
        <f t="shared" si="5"/>
        <v>0</v>
      </c>
      <c r="N17">
        <f t="shared" si="5"/>
        <v>0</v>
      </c>
      <c r="O17">
        <f t="shared" si="5"/>
        <v>0</v>
      </c>
      <c r="P17">
        <f t="shared" si="5"/>
        <v>0</v>
      </c>
      <c r="Q17">
        <f t="shared" si="4"/>
        <v>0</v>
      </c>
      <c r="R17">
        <f t="shared" si="4"/>
        <v>0</v>
      </c>
      <c r="S17">
        <f t="shared" si="4"/>
        <v>0</v>
      </c>
      <c r="T17">
        <f t="shared" si="4"/>
        <v>0</v>
      </c>
      <c r="U17">
        <f t="shared" si="4"/>
        <v>0</v>
      </c>
      <c r="V17">
        <f t="shared" si="4"/>
        <v>0</v>
      </c>
      <c r="W17">
        <f t="shared" si="4"/>
        <v>0</v>
      </c>
      <c r="X17">
        <f t="shared" si="4"/>
        <v>0</v>
      </c>
      <c r="Y17">
        <v>2</v>
      </c>
    </row>
    <row r="18" spans="1:25">
      <c r="A18">
        <f t="shared" si="3"/>
        <v>92</v>
      </c>
      <c r="B18">
        <f t="shared" si="3"/>
        <v>106</v>
      </c>
      <c r="C18">
        <f t="shared" si="4"/>
        <v>120</v>
      </c>
      <c r="D18">
        <f t="shared" si="4"/>
        <v>132</v>
      </c>
      <c r="E18">
        <f t="shared" si="4"/>
        <v>142</v>
      </c>
      <c r="F18">
        <f t="shared" si="4"/>
        <v>148</v>
      </c>
      <c r="G18">
        <f t="shared" si="4"/>
        <v>158</v>
      </c>
      <c r="H18">
        <f t="shared" si="4"/>
        <v>161</v>
      </c>
      <c r="I18">
        <f t="shared" si="4"/>
        <v>166</v>
      </c>
      <c r="J18">
        <f t="shared" si="4"/>
        <v>0</v>
      </c>
      <c r="K18">
        <f t="shared" si="4"/>
        <v>0</v>
      </c>
      <c r="L18">
        <f t="shared" si="4"/>
        <v>0</v>
      </c>
      <c r="M18">
        <f t="shared" si="4"/>
        <v>0</v>
      </c>
      <c r="N18">
        <f t="shared" si="4"/>
        <v>0</v>
      </c>
      <c r="O18">
        <f t="shared" si="4"/>
        <v>0</v>
      </c>
      <c r="P18">
        <f t="shared" si="4"/>
        <v>0</v>
      </c>
      <c r="Q18">
        <f t="shared" si="4"/>
        <v>0</v>
      </c>
      <c r="R18">
        <f t="shared" si="4"/>
        <v>0</v>
      </c>
      <c r="S18">
        <f t="shared" si="4"/>
        <v>0</v>
      </c>
      <c r="T18">
        <f t="shared" si="4"/>
        <v>0</v>
      </c>
      <c r="U18">
        <f t="shared" si="4"/>
        <v>0</v>
      </c>
      <c r="V18">
        <f t="shared" si="4"/>
        <v>0</v>
      </c>
      <c r="W18">
        <f t="shared" si="4"/>
        <v>0</v>
      </c>
      <c r="X18">
        <f t="shared" si="4"/>
        <v>0</v>
      </c>
      <c r="Y18">
        <v>3</v>
      </c>
    </row>
    <row r="19" spans="1:25">
      <c r="A19">
        <f t="shared" si="3"/>
        <v>99</v>
      </c>
      <c r="B19">
        <f t="shared" si="3"/>
        <v>114</v>
      </c>
      <c r="C19">
        <f t="shared" si="4"/>
        <v>127</v>
      </c>
      <c r="D19">
        <f t="shared" si="4"/>
        <v>139</v>
      </c>
      <c r="E19">
        <f t="shared" si="4"/>
        <v>149</v>
      </c>
      <c r="F19">
        <f t="shared" si="4"/>
        <v>155</v>
      </c>
      <c r="G19">
        <f t="shared" si="4"/>
        <v>165</v>
      </c>
      <c r="H19">
        <f t="shared" si="4"/>
        <v>168</v>
      </c>
      <c r="I19">
        <f t="shared" si="4"/>
        <v>173</v>
      </c>
      <c r="J19">
        <f t="shared" si="4"/>
        <v>0</v>
      </c>
      <c r="K19">
        <f t="shared" si="4"/>
        <v>0</v>
      </c>
      <c r="L19">
        <f t="shared" si="4"/>
        <v>0</v>
      </c>
      <c r="M19">
        <f t="shared" si="4"/>
        <v>0</v>
      </c>
      <c r="N19">
        <f t="shared" si="4"/>
        <v>0</v>
      </c>
      <c r="O19">
        <f t="shared" si="4"/>
        <v>0</v>
      </c>
      <c r="P19">
        <f t="shared" si="4"/>
        <v>0</v>
      </c>
      <c r="Q19">
        <f t="shared" si="4"/>
        <v>0</v>
      </c>
      <c r="R19">
        <f t="shared" si="4"/>
        <v>0</v>
      </c>
      <c r="S19">
        <f t="shared" si="4"/>
        <v>0</v>
      </c>
      <c r="T19">
        <f t="shared" si="4"/>
        <v>0</v>
      </c>
      <c r="U19">
        <f t="shared" si="4"/>
        <v>0</v>
      </c>
      <c r="V19">
        <f t="shared" si="4"/>
        <v>0</v>
      </c>
      <c r="W19">
        <f t="shared" si="4"/>
        <v>0</v>
      </c>
      <c r="X19">
        <f t="shared" si="4"/>
        <v>0</v>
      </c>
      <c r="Y19">
        <v>4</v>
      </c>
    </row>
    <row r="20" spans="1:25">
      <c r="A20">
        <f t="shared" si="3"/>
        <v>105</v>
      </c>
      <c r="B20">
        <f t="shared" si="3"/>
        <v>121</v>
      </c>
      <c r="C20">
        <f t="shared" si="4"/>
        <v>135</v>
      </c>
      <c r="D20">
        <f t="shared" si="4"/>
        <v>146</v>
      </c>
      <c r="E20">
        <f t="shared" si="4"/>
        <v>156</v>
      </c>
      <c r="F20">
        <f t="shared" si="4"/>
        <v>163</v>
      </c>
      <c r="G20">
        <f t="shared" si="4"/>
        <v>172</v>
      </c>
      <c r="H20">
        <f t="shared" si="4"/>
        <v>175</v>
      </c>
      <c r="I20">
        <f t="shared" si="4"/>
        <v>180</v>
      </c>
      <c r="J20">
        <f t="shared" si="4"/>
        <v>0</v>
      </c>
      <c r="K20">
        <f t="shared" si="4"/>
        <v>0</v>
      </c>
      <c r="L20">
        <f t="shared" si="4"/>
        <v>0</v>
      </c>
      <c r="M20">
        <f t="shared" si="4"/>
        <v>0</v>
      </c>
      <c r="N20">
        <f t="shared" si="4"/>
        <v>0</v>
      </c>
      <c r="O20">
        <f t="shared" si="4"/>
        <v>0</v>
      </c>
      <c r="P20">
        <f t="shared" si="4"/>
        <v>0</v>
      </c>
      <c r="Q20">
        <f t="shared" si="4"/>
        <v>0</v>
      </c>
      <c r="R20">
        <f t="shared" si="4"/>
        <v>0</v>
      </c>
      <c r="S20">
        <f t="shared" si="4"/>
        <v>0</v>
      </c>
      <c r="T20">
        <f t="shared" si="4"/>
        <v>0</v>
      </c>
      <c r="U20">
        <f t="shared" si="4"/>
        <v>0</v>
      </c>
      <c r="V20">
        <f t="shared" si="4"/>
        <v>0</v>
      </c>
      <c r="W20">
        <f t="shared" si="4"/>
        <v>0</v>
      </c>
      <c r="X20">
        <f t="shared" si="4"/>
        <v>0</v>
      </c>
      <c r="Y20">
        <v>5</v>
      </c>
    </row>
    <row r="21" spans="1:25">
      <c r="A21">
        <f t="shared" si="3"/>
        <v>112</v>
      </c>
      <c r="B21">
        <f t="shared" si="3"/>
        <v>129</v>
      </c>
      <c r="C21">
        <f t="shared" si="4"/>
        <v>142</v>
      </c>
      <c r="D21">
        <f t="shared" si="4"/>
        <v>153</v>
      </c>
      <c r="E21">
        <f t="shared" si="4"/>
        <v>163</v>
      </c>
      <c r="F21">
        <f t="shared" si="4"/>
        <v>171</v>
      </c>
      <c r="G21">
        <f t="shared" si="4"/>
        <v>179</v>
      </c>
      <c r="H21">
        <f t="shared" si="4"/>
        <v>183</v>
      </c>
      <c r="I21">
        <f t="shared" si="4"/>
        <v>189</v>
      </c>
      <c r="J21">
        <f t="shared" si="4"/>
        <v>0</v>
      </c>
      <c r="K21">
        <f t="shared" si="4"/>
        <v>0</v>
      </c>
      <c r="L21">
        <f t="shared" si="4"/>
        <v>0</v>
      </c>
      <c r="M21">
        <f t="shared" si="4"/>
        <v>0</v>
      </c>
      <c r="N21">
        <f t="shared" si="4"/>
        <v>0</v>
      </c>
      <c r="O21">
        <f t="shared" si="4"/>
        <v>0</v>
      </c>
      <c r="P21">
        <f t="shared" si="4"/>
        <v>0</v>
      </c>
      <c r="Q21">
        <f t="shared" si="4"/>
        <v>0</v>
      </c>
      <c r="R21">
        <f t="shared" si="4"/>
        <v>0</v>
      </c>
      <c r="S21">
        <f t="shared" si="4"/>
        <v>0</v>
      </c>
      <c r="T21">
        <f t="shared" si="4"/>
        <v>0</v>
      </c>
      <c r="U21">
        <f t="shared" si="4"/>
        <v>0</v>
      </c>
      <c r="V21">
        <f t="shared" si="4"/>
        <v>0</v>
      </c>
      <c r="W21">
        <f t="shared" si="4"/>
        <v>0</v>
      </c>
      <c r="X21">
        <f t="shared" si="4"/>
        <v>0</v>
      </c>
      <c r="Y21">
        <v>6</v>
      </c>
    </row>
    <row r="22" spans="1:25">
      <c r="A22">
        <f t="shared" si="3"/>
        <v>118</v>
      </c>
      <c r="B22">
        <f t="shared" si="3"/>
        <v>137</v>
      </c>
      <c r="C22">
        <f t="shared" si="4"/>
        <v>150</v>
      </c>
      <c r="D22">
        <f t="shared" si="4"/>
        <v>160</v>
      </c>
      <c r="E22">
        <f t="shared" si="4"/>
        <v>170</v>
      </c>
      <c r="F22">
        <f t="shared" si="4"/>
        <v>178</v>
      </c>
      <c r="G22">
        <f t="shared" si="4"/>
        <v>186</v>
      </c>
      <c r="H22">
        <f t="shared" si="4"/>
        <v>191</v>
      </c>
      <c r="I22">
        <f t="shared" si="4"/>
        <v>197</v>
      </c>
      <c r="J22">
        <f t="shared" si="4"/>
        <v>0</v>
      </c>
      <c r="K22">
        <f t="shared" si="4"/>
        <v>0</v>
      </c>
      <c r="L22">
        <f t="shared" si="4"/>
        <v>0</v>
      </c>
      <c r="M22">
        <f t="shared" si="4"/>
        <v>0</v>
      </c>
      <c r="N22">
        <f t="shared" si="4"/>
        <v>0</v>
      </c>
      <c r="O22">
        <f t="shared" si="4"/>
        <v>0</v>
      </c>
      <c r="P22">
        <f t="shared" si="4"/>
        <v>0</v>
      </c>
      <c r="Q22">
        <f t="shared" si="4"/>
        <v>0</v>
      </c>
      <c r="R22">
        <f t="shared" si="4"/>
        <v>0</v>
      </c>
      <c r="S22">
        <f t="shared" si="4"/>
        <v>0</v>
      </c>
      <c r="T22">
        <f t="shared" si="4"/>
        <v>0</v>
      </c>
      <c r="U22">
        <f t="shared" si="4"/>
        <v>0</v>
      </c>
      <c r="V22">
        <f t="shared" si="4"/>
        <v>0</v>
      </c>
      <c r="W22">
        <f t="shared" si="4"/>
        <v>0</v>
      </c>
      <c r="X22">
        <f t="shared" si="4"/>
        <v>0</v>
      </c>
      <c r="Y22">
        <v>7</v>
      </c>
    </row>
    <row r="23" spans="1:25">
      <c r="A23">
        <f t="shared" si="3"/>
        <v>125</v>
      </c>
      <c r="B23">
        <f t="shared" si="3"/>
        <v>145</v>
      </c>
      <c r="C23">
        <f t="shared" si="4"/>
        <v>157</v>
      </c>
      <c r="D23">
        <f t="shared" si="4"/>
        <v>167</v>
      </c>
      <c r="E23">
        <f t="shared" si="4"/>
        <v>177</v>
      </c>
      <c r="F23">
        <f t="shared" si="4"/>
        <v>186</v>
      </c>
      <c r="G23">
        <f t="shared" si="4"/>
        <v>193</v>
      </c>
      <c r="H23">
        <f t="shared" si="4"/>
        <v>199</v>
      </c>
      <c r="I23">
        <f t="shared" si="4"/>
        <v>206</v>
      </c>
      <c r="J23">
        <f t="shared" si="4"/>
        <v>0</v>
      </c>
      <c r="K23">
        <f t="shared" si="4"/>
        <v>0</v>
      </c>
      <c r="L23">
        <f t="shared" si="4"/>
        <v>0</v>
      </c>
      <c r="M23">
        <f t="shared" si="4"/>
        <v>0</v>
      </c>
      <c r="N23">
        <f t="shared" si="4"/>
        <v>0</v>
      </c>
      <c r="O23">
        <f t="shared" si="4"/>
        <v>0</v>
      </c>
      <c r="P23">
        <f t="shared" si="4"/>
        <v>0</v>
      </c>
      <c r="Q23">
        <f t="shared" si="4"/>
        <v>0</v>
      </c>
      <c r="R23">
        <f t="shared" si="4"/>
        <v>0</v>
      </c>
      <c r="S23">
        <f t="shared" si="4"/>
        <v>0</v>
      </c>
      <c r="T23">
        <f t="shared" si="4"/>
        <v>0</v>
      </c>
      <c r="U23">
        <f t="shared" si="4"/>
        <v>0</v>
      </c>
      <c r="V23">
        <f t="shared" si="4"/>
        <v>0</v>
      </c>
      <c r="W23">
        <f t="shared" si="4"/>
        <v>0</v>
      </c>
      <c r="X23">
        <f t="shared" si="4"/>
        <v>0</v>
      </c>
      <c r="Y23">
        <v>8</v>
      </c>
    </row>
    <row r="24" spans="1:25">
      <c r="A24">
        <f t="shared" si="3"/>
        <v>131</v>
      </c>
      <c r="B24">
        <f t="shared" si="3"/>
        <v>152</v>
      </c>
      <c r="C24">
        <f t="shared" si="4"/>
        <v>165</v>
      </c>
      <c r="D24">
        <f t="shared" si="4"/>
        <v>174</v>
      </c>
      <c r="E24">
        <f t="shared" si="4"/>
        <v>184</v>
      </c>
      <c r="F24">
        <f t="shared" si="4"/>
        <v>194</v>
      </c>
      <c r="G24">
        <f t="shared" si="4"/>
        <v>201</v>
      </c>
      <c r="H24">
        <f t="shared" si="4"/>
        <v>206</v>
      </c>
      <c r="I24">
        <f t="shared" si="4"/>
        <v>215</v>
      </c>
      <c r="J24">
        <f t="shared" si="4"/>
        <v>0</v>
      </c>
      <c r="K24">
        <f t="shared" si="4"/>
        <v>0</v>
      </c>
      <c r="L24">
        <f t="shared" si="4"/>
        <v>0</v>
      </c>
      <c r="M24">
        <f t="shared" si="4"/>
        <v>0</v>
      </c>
      <c r="N24">
        <f t="shared" si="4"/>
        <v>0</v>
      </c>
      <c r="O24">
        <f t="shared" si="4"/>
        <v>0</v>
      </c>
      <c r="P24">
        <f t="shared" si="4"/>
        <v>0</v>
      </c>
      <c r="Q24">
        <f t="shared" si="4"/>
        <v>0</v>
      </c>
      <c r="R24">
        <f t="shared" si="4"/>
        <v>0</v>
      </c>
      <c r="S24">
        <f t="shared" si="4"/>
        <v>0</v>
      </c>
      <c r="T24">
        <f t="shared" si="4"/>
        <v>0</v>
      </c>
      <c r="U24">
        <f t="shared" si="4"/>
        <v>0</v>
      </c>
      <c r="V24">
        <f t="shared" si="4"/>
        <v>0</v>
      </c>
      <c r="W24">
        <f t="shared" si="4"/>
        <v>0</v>
      </c>
      <c r="X24">
        <f t="shared" si="4"/>
        <v>0</v>
      </c>
      <c r="Y24">
        <v>9</v>
      </c>
    </row>
    <row r="25" spans="1:25">
      <c r="A25">
        <f t="shared" si="3"/>
        <v>138</v>
      </c>
      <c r="B25">
        <f t="shared" si="3"/>
        <v>160</v>
      </c>
      <c r="C25">
        <f t="shared" si="4"/>
        <v>173</v>
      </c>
      <c r="D25">
        <f t="shared" si="4"/>
        <v>181</v>
      </c>
      <c r="E25">
        <f t="shared" si="4"/>
        <v>192</v>
      </c>
      <c r="F25">
        <f t="shared" si="4"/>
        <v>201</v>
      </c>
      <c r="G25">
        <f t="shared" si="4"/>
        <v>208</v>
      </c>
      <c r="H25">
        <f t="shared" si="4"/>
        <v>214</v>
      </c>
      <c r="I25">
        <f t="shared" si="4"/>
        <v>223</v>
      </c>
      <c r="J25">
        <f t="shared" si="4"/>
        <v>0</v>
      </c>
      <c r="K25">
        <f t="shared" si="4"/>
        <v>0</v>
      </c>
      <c r="L25">
        <f t="shared" si="4"/>
        <v>0</v>
      </c>
      <c r="M25">
        <f t="shared" si="4"/>
        <v>0</v>
      </c>
      <c r="N25">
        <f t="shared" si="4"/>
        <v>0</v>
      </c>
      <c r="O25">
        <f t="shared" si="4"/>
        <v>0</v>
      </c>
      <c r="P25">
        <f t="shared" si="4"/>
        <v>0</v>
      </c>
      <c r="Q25">
        <f t="shared" si="4"/>
        <v>0</v>
      </c>
      <c r="R25">
        <f t="shared" si="4"/>
        <v>0</v>
      </c>
      <c r="S25">
        <f t="shared" si="4"/>
        <v>0</v>
      </c>
      <c r="T25">
        <f t="shared" si="4"/>
        <v>0</v>
      </c>
      <c r="U25">
        <f t="shared" si="4"/>
        <v>0</v>
      </c>
      <c r="V25">
        <f t="shared" si="4"/>
        <v>0</v>
      </c>
      <c r="W25">
        <f t="shared" si="4"/>
        <v>0</v>
      </c>
      <c r="X25">
        <f t="shared" si="4"/>
        <v>0</v>
      </c>
      <c r="Y25">
        <v>10</v>
      </c>
    </row>
    <row r="30" spans="1:25">
      <c r="A30" t="s">
        <v>325</v>
      </c>
    </row>
    <row r="31" spans="1:25">
      <c r="A31" t="s">
        <v>4</v>
      </c>
    </row>
    <row r="32" spans="1:25">
      <c r="A32" t="s">
        <v>131</v>
      </c>
      <c r="B32" t="s">
        <v>132</v>
      </c>
      <c r="C32" t="s">
        <v>133</v>
      </c>
      <c r="D32" t="s">
        <v>134</v>
      </c>
      <c r="E32" t="s">
        <v>135</v>
      </c>
      <c r="F32" t="s">
        <v>136</v>
      </c>
      <c r="G32" t="s">
        <v>137</v>
      </c>
      <c r="H32" t="s">
        <v>138</v>
      </c>
      <c r="I32" t="s">
        <v>139</v>
      </c>
      <c r="J32">
        <v>15</v>
      </c>
      <c r="K32">
        <v>16</v>
      </c>
      <c r="L32">
        <v>17</v>
      </c>
      <c r="M32">
        <v>18</v>
      </c>
      <c r="N32">
        <v>19</v>
      </c>
      <c r="O32">
        <v>20</v>
      </c>
      <c r="P32">
        <v>25</v>
      </c>
      <c r="Q32">
        <v>30</v>
      </c>
      <c r="R32">
        <v>35</v>
      </c>
      <c r="S32">
        <v>40</v>
      </c>
      <c r="T32">
        <v>45</v>
      </c>
      <c r="U32">
        <v>50</v>
      </c>
      <c r="V32">
        <v>55</v>
      </c>
      <c r="W32">
        <v>60</v>
      </c>
      <c r="X32">
        <v>65</v>
      </c>
      <c r="Y32" t="s">
        <v>3</v>
      </c>
    </row>
    <row r="33" spans="1: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1</v>
      </c>
    </row>
    <row r="34" spans="1:25">
      <c r="A34">
        <v>93</v>
      </c>
      <c r="B34">
        <v>114</v>
      </c>
      <c r="C34">
        <v>125</v>
      </c>
      <c r="D34">
        <v>136</v>
      </c>
      <c r="E34">
        <v>145</v>
      </c>
      <c r="F34">
        <v>153</v>
      </c>
      <c r="G34">
        <v>162</v>
      </c>
      <c r="H34">
        <v>177</v>
      </c>
      <c r="I34">
        <v>185</v>
      </c>
      <c r="Y34">
        <v>2</v>
      </c>
    </row>
    <row r="35" spans="1:25">
      <c r="A35">
        <v>101</v>
      </c>
      <c r="B35">
        <v>121</v>
      </c>
      <c r="C35">
        <v>132</v>
      </c>
      <c r="D35">
        <v>143</v>
      </c>
      <c r="E35">
        <v>151</v>
      </c>
      <c r="F35">
        <v>160</v>
      </c>
      <c r="G35">
        <v>169</v>
      </c>
      <c r="H35">
        <v>185</v>
      </c>
      <c r="I35">
        <v>194</v>
      </c>
      <c r="Y35">
        <v>3</v>
      </c>
    </row>
    <row r="36" spans="1:25">
      <c r="A36">
        <v>108</v>
      </c>
      <c r="B36">
        <v>128</v>
      </c>
      <c r="C36">
        <v>139</v>
      </c>
      <c r="D36">
        <v>149</v>
      </c>
      <c r="E36">
        <v>158</v>
      </c>
      <c r="F36">
        <v>167</v>
      </c>
      <c r="G36">
        <v>177</v>
      </c>
      <c r="H36">
        <v>194</v>
      </c>
      <c r="I36">
        <v>203</v>
      </c>
      <c r="Y36">
        <v>4</v>
      </c>
    </row>
    <row r="37" spans="1:25">
      <c r="A37">
        <v>116</v>
      </c>
      <c r="B37">
        <v>136</v>
      </c>
      <c r="C37">
        <v>146</v>
      </c>
      <c r="D37">
        <v>156</v>
      </c>
      <c r="E37">
        <v>164</v>
      </c>
      <c r="F37">
        <v>174</v>
      </c>
      <c r="G37">
        <v>184</v>
      </c>
      <c r="H37">
        <v>202</v>
      </c>
      <c r="I37">
        <v>212</v>
      </c>
      <c r="L37" s="2"/>
      <c r="X37" s="2"/>
      <c r="Y37">
        <v>5</v>
      </c>
    </row>
    <row r="38" spans="1:25">
      <c r="A38">
        <v>123</v>
      </c>
      <c r="B38">
        <v>143</v>
      </c>
      <c r="C38">
        <v>152</v>
      </c>
      <c r="D38">
        <v>163</v>
      </c>
      <c r="E38">
        <v>171</v>
      </c>
      <c r="F38">
        <v>181</v>
      </c>
      <c r="G38">
        <v>192</v>
      </c>
      <c r="H38">
        <v>210</v>
      </c>
      <c r="I38">
        <v>221</v>
      </c>
      <c r="Y38">
        <v>6</v>
      </c>
    </row>
    <row r="39" spans="1:25">
      <c r="A39">
        <v>131</v>
      </c>
      <c r="B39">
        <v>150</v>
      </c>
      <c r="C39">
        <v>159</v>
      </c>
      <c r="D39">
        <v>169</v>
      </c>
      <c r="E39">
        <v>177</v>
      </c>
      <c r="F39">
        <v>188</v>
      </c>
      <c r="G39">
        <v>199</v>
      </c>
      <c r="H39">
        <v>218</v>
      </c>
      <c r="I39">
        <v>230</v>
      </c>
      <c r="Y39">
        <v>7</v>
      </c>
    </row>
    <row r="40" spans="1:25">
      <c r="A40">
        <v>138</v>
      </c>
      <c r="B40">
        <v>157</v>
      </c>
      <c r="C40">
        <v>166</v>
      </c>
      <c r="D40">
        <v>176</v>
      </c>
      <c r="E40">
        <v>184</v>
      </c>
      <c r="F40">
        <v>195</v>
      </c>
      <c r="G40">
        <v>207</v>
      </c>
      <c r="H40">
        <v>226</v>
      </c>
      <c r="I40">
        <v>240</v>
      </c>
      <c r="Y40">
        <v>8</v>
      </c>
    </row>
    <row r="41" spans="1:25">
      <c r="A41">
        <v>146</v>
      </c>
      <c r="B41">
        <v>165</v>
      </c>
      <c r="C41">
        <v>173</v>
      </c>
      <c r="D41">
        <v>182</v>
      </c>
      <c r="E41">
        <v>190</v>
      </c>
      <c r="F41">
        <v>202</v>
      </c>
      <c r="G41">
        <v>214</v>
      </c>
      <c r="H41">
        <v>234</v>
      </c>
      <c r="I41">
        <v>249</v>
      </c>
      <c r="Y41">
        <v>9</v>
      </c>
    </row>
    <row r="42" spans="1:25">
      <c r="A42">
        <v>153</v>
      </c>
      <c r="B42">
        <v>172</v>
      </c>
      <c r="C42">
        <v>180</v>
      </c>
      <c r="D42">
        <v>189</v>
      </c>
      <c r="E42">
        <v>197</v>
      </c>
      <c r="F42">
        <v>209</v>
      </c>
      <c r="G42">
        <v>222</v>
      </c>
      <c r="H42">
        <v>242</v>
      </c>
      <c r="I42">
        <v>258</v>
      </c>
      <c r="Y42">
        <v>10</v>
      </c>
    </row>
    <row r="44" spans="1:25">
      <c r="A44" t="s">
        <v>5</v>
      </c>
    </row>
    <row r="45" spans="1:25">
      <c r="A45" t="s">
        <v>131</v>
      </c>
      <c r="B45" t="s">
        <v>132</v>
      </c>
      <c r="C45" t="s">
        <v>133</v>
      </c>
      <c r="D45" t="s">
        <v>134</v>
      </c>
      <c r="E45" t="s">
        <v>135</v>
      </c>
      <c r="F45" t="s">
        <v>136</v>
      </c>
      <c r="G45" t="s">
        <v>137</v>
      </c>
      <c r="H45" t="s">
        <v>138</v>
      </c>
      <c r="I45" t="s">
        <v>139</v>
      </c>
      <c r="J45">
        <v>15</v>
      </c>
      <c r="K45">
        <v>16</v>
      </c>
      <c r="L45">
        <v>17</v>
      </c>
      <c r="M45">
        <v>18</v>
      </c>
      <c r="N45">
        <v>19</v>
      </c>
      <c r="O45">
        <v>20</v>
      </c>
      <c r="P45">
        <v>25</v>
      </c>
      <c r="Q45">
        <v>30</v>
      </c>
      <c r="R45">
        <v>35</v>
      </c>
      <c r="S45">
        <v>40</v>
      </c>
      <c r="T45">
        <v>45</v>
      </c>
      <c r="U45">
        <v>50</v>
      </c>
      <c r="V45">
        <v>55</v>
      </c>
      <c r="W45">
        <v>60</v>
      </c>
      <c r="X45">
        <v>65</v>
      </c>
      <c r="Y45" t="s">
        <v>3</v>
      </c>
    </row>
    <row r="46" spans="1:25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</row>
    <row r="47" spans="1:25">
      <c r="A47">
        <v>86</v>
      </c>
      <c r="B47">
        <v>98</v>
      </c>
      <c r="C47">
        <v>112</v>
      </c>
      <c r="D47">
        <v>125</v>
      </c>
      <c r="E47">
        <v>135</v>
      </c>
      <c r="F47">
        <v>140</v>
      </c>
      <c r="G47">
        <v>151</v>
      </c>
      <c r="H47">
        <v>154</v>
      </c>
      <c r="I47">
        <v>159</v>
      </c>
      <c r="Y47">
        <v>2</v>
      </c>
    </row>
    <row r="48" spans="1:25">
      <c r="A48">
        <v>92</v>
      </c>
      <c r="B48">
        <v>106</v>
      </c>
      <c r="C48">
        <v>120</v>
      </c>
      <c r="D48">
        <v>132</v>
      </c>
      <c r="E48">
        <v>142</v>
      </c>
      <c r="F48">
        <v>148</v>
      </c>
      <c r="G48">
        <v>158</v>
      </c>
      <c r="H48">
        <v>161</v>
      </c>
      <c r="I48">
        <v>166</v>
      </c>
      <c r="Y48">
        <v>3</v>
      </c>
    </row>
    <row r="49" spans="1:25">
      <c r="A49">
        <v>99</v>
      </c>
      <c r="B49">
        <v>114</v>
      </c>
      <c r="C49">
        <v>127</v>
      </c>
      <c r="D49">
        <v>139</v>
      </c>
      <c r="E49">
        <v>149</v>
      </c>
      <c r="F49">
        <v>155</v>
      </c>
      <c r="G49">
        <v>165</v>
      </c>
      <c r="H49">
        <v>168</v>
      </c>
      <c r="I49">
        <v>173</v>
      </c>
      <c r="Y49">
        <v>4</v>
      </c>
    </row>
    <row r="50" spans="1:25">
      <c r="A50">
        <v>105</v>
      </c>
      <c r="B50">
        <v>121</v>
      </c>
      <c r="C50">
        <v>135</v>
      </c>
      <c r="D50">
        <v>146</v>
      </c>
      <c r="E50">
        <v>156</v>
      </c>
      <c r="F50">
        <v>163</v>
      </c>
      <c r="G50">
        <v>172</v>
      </c>
      <c r="H50">
        <v>175</v>
      </c>
      <c r="I50">
        <v>180</v>
      </c>
      <c r="Y50">
        <v>5</v>
      </c>
    </row>
    <row r="51" spans="1:25">
      <c r="A51">
        <v>112</v>
      </c>
      <c r="B51">
        <v>129</v>
      </c>
      <c r="C51">
        <v>142</v>
      </c>
      <c r="D51">
        <v>153</v>
      </c>
      <c r="E51">
        <v>163</v>
      </c>
      <c r="F51">
        <v>171</v>
      </c>
      <c r="G51">
        <v>179</v>
      </c>
      <c r="H51">
        <v>183</v>
      </c>
      <c r="I51">
        <v>189</v>
      </c>
      <c r="Y51">
        <v>6</v>
      </c>
    </row>
    <row r="52" spans="1:25">
      <c r="A52">
        <v>118</v>
      </c>
      <c r="B52">
        <v>137</v>
      </c>
      <c r="C52">
        <v>150</v>
      </c>
      <c r="D52">
        <v>160</v>
      </c>
      <c r="E52">
        <v>170</v>
      </c>
      <c r="F52">
        <v>178</v>
      </c>
      <c r="G52">
        <v>186</v>
      </c>
      <c r="H52">
        <v>191</v>
      </c>
      <c r="I52">
        <v>197</v>
      </c>
      <c r="Y52">
        <v>7</v>
      </c>
    </row>
    <row r="53" spans="1:25">
      <c r="A53">
        <v>125</v>
      </c>
      <c r="B53">
        <v>145</v>
      </c>
      <c r="C53">
        <v>157</v>
      </c>
      <c r="D53">
        <v>167</v>
      </c>
      <c r="E53">
        <v>177</v>
      </c>
      <c r="F53">
        <v>186</v>
      </c>
      <c r="G53">
        <v>193</v>
      </c>
      <c r="H53">
        <v>199</v>
      </c>
      <c r="I53">
        <v>206</v>
      </c>
      <c r="Y53">
        <v>8</v>
      </c>
    </row>
    <row r="54" spans="1:25">
      <c r="A54">
        <v>131</v>
      </c>
      <c r="B54">
        <v>152</v>
      </c>
      <c r="C54">
        <v>165</v>
      </c>
      <c r="D54">
        <v>174</v>
      </c>
      <c r="E54">
        <v>184</v>
      </c>
      <c r="F54">
        <v>194</v>
      </c>
      <c r="G54">
        <v>201</v>
      </c>
      <c r="H54">
        <v>206</v>
      </c>
      <c r="I54">
        <v>215</v>
      </c>
      <c r="Y54">
        <v>9</v>
      </c>
    </row>
    <row r="55" spans="1:25">
      <c r="A55">
        <v>138</v>
      </c>
      <c r="B55">
        <v>160</v>
      </c>
      <c r="C55">
        <v>173</v>
      </c>
      <c r="D55">
        <v>181</v>
      </c>
      <c r="E55">
        <v>192</v>
      </c>
      <c r="F55">
        <v>201</v>
      </c>
      <c r="G55">
        <v>208</v>
      </c>
      <c r="H55">
        <v>214</v>
      </c>
      <c r="I55">
        <v>223</v>
      </c>
      <c r="Y55">
        <v>10</v>
      </c>
    </row>
  </sheetData>
  <sheetProtection sheet="1" objects="1" scenarios="1"/>
  <phoneticPr fontId="1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4822-F407-49D2-AFDC-F591A9BABD9F}">
  <sheetPr codeName="Sheet10">
    <tabColor theme="1"/>
  </sheetPr>
  <dimension ref="A1:X35"/>
  <sheetViews>
    <sheetView workbookViewId="0"/>
  </sheetViews>
  <sheetFormatPr defaultColWidth="11.140625" defaultRowHeight="12"/>
  <cols>
    <col min="1" max="25" width="4.7109375" customWidth="1"/>
    <col min="26" max="92" width="5.42578125" customWidth="1"/>
    <col min="93" max="114" width="5.28515625" customWidth="1"/>
  </cols>
  <sheetData>
    <row r="1" spans="1:24">
      <c r="A1" t="s">
        <v>4</v>
      </c>
    </row>
    <row r="2" spans="1:24">
      <c r="A2" t="s">
        <v>236</v>
      </c>
      <c r="B2" t="s">
        <v>237</v>
      </c>
      <c r="C2" t="s">
        <v>3</v>
      </c>
    </row>
    <row r="3" spans="1:24">
      <c r="A3" s="3">
        <f>ROUND(A23,0)</f>
        <v>0</v>
      </c>
      <c r="B3" s="3">
        <f>ROUND(B23,0)</f>
        <v>0</v>
      </c>
      <c r="C3">
        <v>1</v>
      </c>
    </row>
    <row r="4" spans="1:24">
      <c r="A4" s="3">
        <f t="shared" ref="A4:B7" si="0">ROUND(A24,0)</f>
        <v>73</v>
      </c>
      <c r="B4" s="3">
        <f t="shared" si="0"/>
        <v>83</v>
      </c>
      <c r="C4">
        <v>2</v>
      </c>
    </row>
    <row r="5" spans="1:24">
      <c r="A5" s="3">
        <f t="shared" si="0"/>
        <v>89</v>
      </c>
      <c r="B5" s="3">
        <f t="shared" si="0"/>
        <v>96</v>
      </c>
      <c r="C5">
        <v>3</v>
      </c>
    </row>
    <row r="6" spans="1:24">
      <c r="A6" s="3">
        <f t="shared" si="0"/>
        <v>104</v>
      </c>
      <c r="B6" s="3">
        <f t="shared" si="0"/>
        <v>110</v>
      </c>
      <c r="C6">
        <v>4</v>
      </c>
    </row>
    <row r="7" spans="1:24">
      <c r="A7" s="3">
        <f t="shared" si="0"/>
        <v>118</v>
      </c>
      <c r="B7" s="3">
        <f t="shared" si="0"/>
        <v>124</v>
      </c>
      <c r="C7">
        <v>5</v>
      </c>
    </row>
    <row r="8" spans="1:24">
      <c r="L8" s="2"/>
      <c r="X8" s="2"/>
    </row>
    <row r="9" spans="1:24">
      <c r="A9" t="s">
        <v>5</v>
      </c>
    </row>
    <row r="10" spans="1:24">
      <c r="A10" t="s">
        <v>236</v>
      </c>
      <c r="B10" t="s">
        <v>237</v>
      </c>
      <c r="C10" t="s">
        <v>3</v>
      </c>
    </row>
    <row r="11" spans="1:24">
      <c r="A11" s="3">
        <f t="shared" ref="A11:B15" si="1">ROUND(A31,0)</f>
        <v>0</v>
      </c>
      <c r="B11" s="3">
        <f t="shared" si="1"/>
        <v>0</v>
      </c>
      <c r="C11">
        <v>1</v>
      </c>
    </row>
    <row r="12" spans="1:24">
      <c r="A12" s="3">
        <f t="shared" si="1"/>
        <v>68</v>
      </c>
      <c r="B12" s="3">
        <f t="shared" si="1"/>
        <v>77</v>
      </c>
      <c r="C12">
        <v>2</v>
      </c>
    </row>
    <row r="13" spans="1:24">
      <c r="A13" s="3">
        <f t="shared" si="1"/>
        <v>82</v>
      </c>
      <c r="B13" s="3">
        <f t="shared" si="1"/>
        <v>90</v>
      </c>
      <c r="C13">
        <v>3</v>
      </c>
    </row>
    <row r="14" spans="1:24">
      <c r="A14" s="3">
        <f t="shared" si="1"/>
        <v>95</v>
      </c>
      <c r="B14" s="3">
        <f t="shared" si="1"/>
        <v>102</v>
      </c>
      <c r="C14">
        <v>4</v>
      </c>
    </row>
    <row r="15" spans="1:24">
      <c r="A15" s="3">
        <f t="shared" si="1"/>
        <v>109</v>
      </c>
      <c r="B15" s="3">
        <f t="shared" si="1"/>
        <v>115</v>
      </c>
      <c r="C15">
        <v>5</v>
      </c>
    </row>
    <row r="20" spans="1:24">
      <c r="A20" t="s">
        <v>326</v>
      </c>
    </row>
    <row r="21" spans="1:24">
      <c r="A21" t="s">
        <v>4</v>
      </c>
    </row>
    <row r="22" spans="1:24">
      <c r="A22" t="s">
        <v>236</v>
      </c>
      <c r="B22" t="s">
        <v>237</v>
      </c>
      <c r="C22" t="s">
        <v>3</v>
      </c>
    </row>
    <row r="23" spans="1:24">
      <c r="A23" s="3">
        <v>0</v>
      </c>
      <c r="B23" s="3">
        <v>0</v>
      </c>
      <c r="C23">
        <v>1</v>
      </c>
    </row>
    <row r="24" spans="1:24">
      <c r="A24" s="3">
        <v>73</v>
      </c>
      <c r="B24" s="3">
        <v>83</v>
      </c>
      <c r="C24">
        <v>2</v>
      </c>
    </row>
    <row r="25" spans="1:24">
      <c r="A25" s="3">
        <v>89</v>
      </c>
      <c r="B25" s="3">
        <v>96</v>
      </c>
      <c r="C25">
        <v>3</v>
      </c>
    </row>
    <row r="26" spans="1:24">
      <c r="A26" s="3">
        <v>104</v>
      </c>
      <c r="B26" s="3">
        <v>110</v>
      </c>
      <c r="C26">
        <v>4</v>
      </c>
    </row>
    <row r="27" spans="1:24">
      <c r="A27" s="3">
        <v>118</v>
      </c>
      <c r="B27" s="3">
        <v>124</v>
      </c>
      <c r="C27">
        <v>5</v>
      </c>
    </row>
    <row r="28" spans="1:24">
      <c r="L28" s="2"/>
      <c r="X28" s="2"/>
    </row>
    <row r="29" spans="1:24">
      <c r="A29" t="s">
        <v>5</v>
      </c>
    </row>
    <row r="30" spans="1:24">
      <c r="A30" t="s">
        <v>236</v>
      </c>
      <c r="B30" t="s">
        <v>237</v>
      </c>
      <c r="C30" t="s">
        <v>3</v>
      </c>
    </row>
    <row r="31" spans="1:24">
      <c r="A31" s="3">
        <v>0</v>
      </c>
      <c r="B31" s="3">
        <v>0</v>
      </c>
      <c r="C31">
        <v>1</v>
      </c>
    </row>
    <row r="32" spans="1:24">
      <c r="A32" s="3">
        <v>68</v>
      </c>
      <c r="B32" s="3">
        <v>77</v>
      </c>
      <c r="C32">
        <v>2</v>
      </c>
    </row>
    <row r="33" spans="1:3">
      <c r="A33" s="3">
        <v>82</v>
      </c>
      <c r="B33" s="3">
        <v>90</v>
      </c>
      <c r="C33">
        <v>3</v>
      </c>
    </row>
    <row r="34" spans="1:3">
      <c r="A34" s="3">
        <v>95</v>
      </c>
      <c r="B34" s="3">
        <v>102</v>
      </c>
      <c r="C34">
        <v>4</v>
      </c>
    </row>
    <row r="35" spans="1:3">
      <c r="A35" s="3">
        <v>109</v>
      </c>
      <c r="B35" s="3">
        <v>115</v>
      </c>
      <c r="C35">
        <v>5</v>
      </c>
    </row>
  </sheetData>
  <sheetProtection sheet="1" objects="1" scenarios="1"/>
  <sortState ref="A2:C2">
    <sortCondition descending="1" ref="A2"/>
  </sortState>
  <phoneticPr fontId="3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1"/>
  </sheetPr>
  <dimension ref="A1:Y55"/>
  <sheetViews>
    <sheetView topLeftCell="A10" workbookViewId="0"/>
  </sheetViews>
  <sheetFormatPr defaultColWidth="11.140625" defaultRowHeight="12"/>
  <cols>
    <col min="1" max="25" width="4.7109375" customWidth="1"/>
    <col min="26" max="92" width="5.42578125" customWidth="1"/>
    <col min="93" max="114" width="5.28515625" customWidth="1"/>
  </cols>
  <sheetData>
    <row r="1" spans="1:25">
      <c r="A1" t="s">
        <v>78</v>
      </c>
    </row>
    <row r="2" spans="1:25">
      <c r="A2" t="s">
        <v>219</v>
      </c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3</v>
      </c>
    </row>
    <row r="3" spans="1:25">
      <c r="A3">
        <f t="shared" ref="A3:B9" si="0">ROUND(A33,0)</f>
        <v>0</v>
      </c>
      <c r="B3">
        <f t="shared" si="0"/>
        <v>0</v>
      </c>
      <c r="C3">
        <f t="shared" ref="C3:X12" si="1">ROUND(C33,0)</f>
        <v>0</v>
      </c>
      <c r="D3">
        <f t="shared" si="1"/>
        <v>0</v>
      </c>
      <c r="E3">
        <f t="shared" si="1"/>
        <v>0</v>
      </c>
      <c r="F3">
        <f t="shared" si="1"/>
        <v>0</v>
      </c>
      <c r="G3">
        <f t="shared" si="1"/>
        <v>0</v>
      </c>
      <c r="H3">
        <f t="shared" si="1"/>
        <v>0</v>
      </c>
      <c r="I3">
        <f t="shared" si="1"/>
        <v>0</v>
      </c>
      <c r="J3">
        <f t="shared" si="1"/>
        <v>0</v>
      </c>
      <c r="K3">
        <f t="shared" si="1"/>
        <v>0</v>
      </c>
      <c r="L3">
        <f t="shared" si="1"/>
        <v>0</v>
      </c>
      <c r="M3">
        <f t="shared" si="1"/>
        <v>0</v>
      </c>
      <c r="N3">
        <f t="shared" si="1"/>
        <v>0</v>
      </c>
      <c r="O3">
        <f t="shared" si="1"/>
        <v>0</v>
      </c>
      <c r="P3">
        <f t="shared" si="1"/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Y3">
        <v>1</v>
      </c>
    </row>
    <row r="4" spans="1:25">
      <c r="A4">
        <f t="shared" si="0"/>
        <v>273</v>
      </c>
      <c r="B4">
        <f t="shared" si="0"/>
        <v>285</v>
      </c>
      <c r="C4">
        <f t="shared" ref="C4:P4" si="2">ROUND(C34,0)</f>
        <v>322</v>
      </c>
      <c r="D4">
        <f t="shared" si="2"/>
        <v>348</v>
      </c>
      <c r="E4">
        <f t="shared" si="2"/>
        <v>376</v>
      </c>
      <c r="F4">
        <f t="shared" si="2"/>
        <v>399</v>
      </c>
      <c r="G4">
        <f t="shared" si="2"/>
        <v>406</v>
      </c>
      <c r="H4">
        <f t="shared" si="2"/>
        <v>469</v>
      </c>
      <c r="I4">
        <f t="shared" si="2"/>
        <v>497</v>
      </c>
      <c r="J4">
        <f t="shared" si="2"/>
        <v>0</v>
      </c>
      <c r="K4">
        <f t="shared" si="2"/>
        <v>0</v>
      </c>
      <c r="L4">
        <f t="shared" si="2"/>
        <v>0</v>
      </c>
      <c r="M4">
        <f t="shared" si="2"/>
        <v>0</v>
      </c>
      <c r="N4">
        <f t="shared" si="2"/>
        <v>0</v>
      </c>
      <c r="O4">
        <f t="shared" si="2"/>
        <v>0</v>
      </c>
      <c r="P4">
        <f t="shared" si="2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Y4">
        <v>2</v>
      </c>
    </row>
    <row r="5" spans="1:25">
      <c r="A5">
        <f t="shared" si="0"/>
        <v>294</v>
      </c>
      <c r="B5">
        <f t="shared" si="0"/>
        <v>308</v>
      </c>
      <c r="C5">
        <f t="shared" si="1"/>
        <v>344</v>
      </c>
      <c r="D5">
        <f t="shared" si="1"/>
        <v>371</v>
      </c>
      <c r="E5">
        <f t="shared" si="1"/>
        <v>398</v>
      </c>
      <c r="F5">
        <f t="shared" si="1"/>
        <v>423</v>
      </c>
      <c r="G5">
        <f t="shared" si="1"/>
        <v>436</v>
      </c>
      <c r="H5">
        <f t="shared" si="1"/>
        <v>499</v>
      </c>
      <c r="I5">
        <f t="shared" si="1"/>
        <v>525</v>
      </c>
      <c r="J5">
        <f t="shared" si="1"/>
        <v>0</v>
      </c>
      <c r="K5">
        <f t="shared" si="1"/>
        <v>0</v>
      </c>
      <c r="L5">
        <f t="shared" si="1"/>
        <v>0</v>
      </c>
      <c r="M5">
        <f t="shared" si="1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v>3</v>
      </c>
    </row>
    <row r="6" spans="1:25">
      <c r="A6">
        <f t="shared" si="0"/>
        <v>314</v>
      </c>
      <c r="B6">
        <f t="shared" si="0"/>
        <v>332</v>
      </c>
      <c r="C6">
        <f t="shared" si="1"/>
        <v>366</v>
      </c>
      <c r="D6">
        <f t="shared" si="1"/>
        <v>394</v>
      </c>
      <c r="E6">
        <f t="shared" si="1"/>
        <v>420</v>
      </c>
      <c r="F6">
        <f t="shared" si="1"/>
        <v>448</v>
      </c>
      <c r="G6">
        <f t="shared" si="1"/>
        <v>466</v>
      </c>
      <c r="H6">
        <f t="shared" si="1"/>
        <v>529</v>
      </c>
      <c r="I6">
        <f t="shared" si="1"/>
        <v>554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0</v>
      </c>
      <c r="O6">
        <f t="shared" si="1"/>
        <v>0</v>
      </c>
      <c r="P6">
        <f t="shared" si="1"/>
        <v>0</v>
      </c>
      <c r="Q6">
        <f t="shared" si="1"/>
        <v>0</v>
      </c>
      <c r="R6">
        <f t="shared" si="1"/>
        <v>0</v>
      </c>
      <c r="S6">
        <f t="shared" si="1"/>
        <v>0</v>
      </c>
      <c r="T6">
        <f t="shared" si="1"/>
        <v>0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0</v>
      </c>
      <c r="Y6">
        <v>4</v>
      </c>
    </row>
    <row r="7" spans="1:25">
      <c r="A7">
        <f t="shared" si="0"/>
        <v>335</v>
      </c>
      <c r="B7">
        <f t="shared" si="0"/>
        <v>355</v>
      </c>
      <c r="C7">
        <f t="shared" si="1"/>
        <v>388</v>
      </c>
      <c r="D7">
        <f t="shared" si="1"/>
        <v>417</v>
      </c>
      <c r="E7">
        <f t="shared" si="1"/>
        <v>443</v>
      </c>
      <c r="F7">
        <f t="shared" si="1"/>
        <v>477</v>
      </c>
      <c r="G7">
        <f t="shared" si="1"/>
        <v>496</v>
      </c>
      <c r="H7">
        <f t="shared" si="1"/>
        <v>559</v>
      </c>
      <c r="I7">
        <f t="shared" si="1"/>
        <v>582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 t="shared" si="1"/>
        <v>0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Y7">
        <v>5</v>
      </c>
    </row>
    <row r="8" spans="1:25">
      <c r="A8">
        <f t="shared" si="0"/>
        <v>356</v>
      </c>
      <c r="B8">
        <f t="shared" si="0"/>
        <v>379</v>
      </c>
      <c r="C8">
        <f t="shared" si="1"/>
        <v>411</v>
      </c>
      <c r="D8">
        <f t="shared" si="1"/>
        <v>441</v>
      </c>
      <c r="E8">
        <f t="shared" si="1"/>
        <v>465</v>
      </c>
      <c r="F8">
        <f t="shared" si="1"/>
        <v>497</v>
      </c>
      <c r="G8">
        <f t="shared" si="1"/>
        <v>527</v>
      </c>
      <c r="H8">
        <f t="shared" si="1"/>
        <v>589</v>
      </c>
      <c r="I8">
        <f t="shared" si="1"/>
        <v>611</v>
      </c>
      <c r="J8">
        <f t="shared" si="1"/>
        <v>0</v>
      </c>
      <c r="K8">
        <f t="shared" si="1"/>
        <v>0</v>
      </c>
      <c r="L8">
        <f t="shared" si="1"/>
        <v>0</v>
      </c>
      <c r="M8">
        <f t="shared" si="1"/>
        <v>0</v>
      </c>
      <c r="N8">
        <f t="shared" si="1"/>
        <v>0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0</v>
      </c>
      <c r="S8">
        <f t="shared" si="1"/>
        <v>0</v>
      </c>
      <c r="T8">
        <f t="shared" si="1"/>
        <v>0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0</v>
      </c>
      <c r="Y8">
        <v>6</v>
      </c>
    </row>
    <row r="9" spans="1:25">
      <c r="A9">
        <f t="shared" si="0"/>
        <v>376</v>
      </c>
      <c r="B9">
        <f t="shared" si="0"/>
        <v>402</v>
      </c>
      <c r="C9">
        <f t="shared" si="1"/>
        <v>433</v>
      </c>
      <c r="D9">
        <f t="shared" si="1"/>
        <v>464</v>
      </c>
      <c r="E9">
        <f t="shared" si="1"/>
        <v>487</v>
      </c>
      <c r="F9">
        <f t="shared" si="1"/>
        <v>521</v>
      </c>
      <c r="G9">
        <f t="shared" si="1"/>
        <v>557</v>
      </c>
      <c r="H9">
        <f t="shared" si="1"/>
        <v>619</v>
      </c>
      <c r="I9">
        <f t="shared" si="1"/>
        <v>640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  <c r="N9">
        <f t="shared" si="1"/>
        <v>0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1"/>
        <v>0</v>
      </c>
      <c r="S9">
        <f t="shared" si="1"/>
        <v>0</v>
      </c>
      <c r="T9">
        <f t="shared" si="1"/>
        <v>0</v>
      </c>
      <c r="U9">
        <f t="shared" si="1"/>
        <v>0</v>
      </c>
      <c r="V9">
        <f t="shared" si="1"/>
        <v>0</v>
      </c>
      <c r="W9">
        <f t="shared" si="1"/>
        <v>0</v>
      </c>
      <c r="X9">
        <f t="shared" si="1"/>
        <v>0</v>
      </c>
      <c r="Y9">
        <v>7</v>
      </c>
    </row>
    <row r="10" spans="1:25">
      <c r="A10">
        <f t="shared" ref="A10:B12" si="3">ROUND(A40,0)</f>
        <v>396</v>
      </c>
      <c r="B10">
        <f t="shared" si="3"/>
        <v>425</v>
      </c>
      <c r="C10">
        <f t="shared" si="1"/>
        <v>455</v>
      </c>
      <c r="D10">
        <f t="shared" si="1"/>
        <v>488</v>
      </c>
      <c r="E10">
        <f t="shared" si="1"/>
        <v>510</v>
      </c>
      <c r="F10">
        <f t="shared" si="1"/>
        <v>545</v>
      </c>
      <c r="G10">
        <f t="shared" si="1"/>
        <v>587</v>
      </c>
      <c r="H10">
        <f t="shared" si="1"/>
        <v>649</v>
      </c>
      <c r="I10">
        <f t="shared" si="1"/>
        <v>669</v>
      </c>
      <c r="J10">
        <f t="shared" si="1"/>
        <v>0</v>
      </c>
      <c r="K10">
        <f t="shared" si="1"/>
        <v>0</v>
      </c>
      <c r="L10">
        <f t="shared" si="1"/>
        <v>0</v>
      </c>
      <c r="M10">
        <f t="shared" si="1"/>
        <v>0</v>
      </c>
      <c r="N10">
        <f t="shared" si="1"/>
        <v>0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T10">
        <f t="shared" si="1"/>
        <v>0</v>
      </c>
      <c r="U10">
        <f t="shared" si="1"/>
        <v>0</v>
      </c>
      <c r="V10">
        <f t="shared" si="1"/>
        <v>0</v>
      </c>
      <c r="W10">
        <f t="shared" si="1"/>
        <v>0</v>
      </c>
      <c r="X10">
        <f t="shared" si="1"/>
        <v>0</v>
      </c>
      <c r="Y10">
        <v>8</v>
      </c>
    </row>
    <row r="11" spans="1:25">
      <c r="A11">
        <f t="shared" si="3"/>
        <v>417</v>
      </c>
      <c r="B11">
        <f t="shared" si="3"/>
        <v>448</v>
      </c>
      <c r="C11">
        <f t="shared" si="1"/>
        <v>477</v>
      </c>
      <c r="D11">
        <f t="shared" si="1"/>
        <v>511</v>
      </c>
      <c r="E11">
        <f t="shared" si="1"/>
        <v>532</v>
      </c>
      <c r="F11">
        <f t="shared" si="1"/>
        <v>569</v>
      </c>
      <c r="G11">
        <f t="shared" si="1"/>
        <v>617</v>
      </c>
      <c r="H11">
        <f t="shared" si="1"/>
        <v>679</v>
      </c>
      <c r="I11">
        <f t="shared" si="1"/>
        <v>697</v>
      </c>
      <c r="J11">
        <f t="shared" si="1"/>
        <v>0</v>
      </c>
      <c r="K11">
        <f t="shared" si="1"/>
        <v>0</v>
      </c>
      <c r="L11">
        <f t="shared" si="1"/>
        <v>0</v>
      </c>
      <c r="M11">
        <f t="shared" si="1"/>
        <v>0</v>
      </c>
      <c r="N11">
        <f t="shared" si="1"/>
        <v>0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"/>
        <v>0</v>
      </c>
      <c r="T11">
        <f t="shared" si="1"/>
        <v>0</v>
      </c>
      <c r="U11">
        <f t="shared" si="1"/>
        <v>0</v>
      </c>
      <c r="V11">
        <f t="shared" si="1"/>
        <v>0</v>
      </c>
      <c r="W11">
        <f t="shared" si="1"/>
        <v>0</v>
      </c>
      <c r="X11">
        <f t="shared" si="1"/>
        <v>0</v>
      </c>
      <c r="Y11">
        <v>9</v>
      </c>
    </row>
    <row r="12" spans="1:25">
      <c r="A12">
        <f t="shared" si="3"/>
        <v>437</v>
      </c>
      <c r="B12">
        <f t="shared" si="3"/>
        <v>472</v>
      </c>
      <c r="C12">
        <f t="shared" si="1"/>
        <v>499</v>
      </c>
      <c r="D12">
        <f t="shared" si="1"/>
        <v>534</v>
      </c>
      <c r="E12">
        <f t="shared" si="1"/>
        <v>554</v>
      </c>
      <c r="F12">
        <f t="shared" si="1"/>
        <v>594</v>
      </c>
      <c r="G12">
        <f t="shared" si="1"/>
        <v>647</v>
      </c>
      <c r="H12">
        <f t="shared" si="1"/>
        <v>709</v>
      </c>
      <c r="I12">
        <f t="shared" si="1"/>
        <v>726</v>
      </c>
      <c r="J12">
        <f t="shared" si="1"/>
        <v>0</v>
      </c>
      <c r="K12">
        <f t="shared" si="1"/>
        <v>0</v>
      </c>
      <c r="L12">
        <f t="shared" si="1"/>
        <v>0</v>
      </c>
      <c r="M12">
        <f t="shared" si="1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T12">
        <f t="shared" si="1"/>
        <v>0</v>
      </c>
      <c r="U12">
        <f t="shared" si="1"/>
        <v>0</v>
      </c>
      <c r="V12">
        <f t="shared" si="1"/>
        <v>0</v>
      </c>
      <c r="W12">
        <f t="shared" si="1"/>
        <v>0</v>
      </c>
      <c r="X12">
        <f t="shared" si="1"/>
        <v>0</v>
      </c>
      <c r="Y12">
        <v>10</v>
      </c>
    </row>
    <row r="14" spans="1:25">
      <c r="A14" t="s">
        <v>79</v>
      </c>
    </row>
    <row r="15" spans="1:25">
      <c r="A15" t="s">
        <v>219</v>
      </c>
      <c r="B15" t="s">
        <v>220</v>
      </c>
      <c r="C15" t="s">
        <v>221</v>
      </c>
      <c r="D15" t="s">
        <v>222</v>
      </c>
      <c r="E15" t="s">
        <v>223</v>
      </c>
      <c r="F15" t="s">
        <v>224</v>
      </c>
      <c r="G15" t="s">
        <v>225</v>
      </c>
      <c r="H15" t="s">
        <v>226</v>
      </c>
      <c r="I15" t="s">
        <v>227</v>
      </c>
      <c r="J15">
        <v>15</v>
      </c>
      <c r="K15">
        <v>16</v>
      </c>
      <c r="L15">
        <v>17</v>
      </c>
      <c r="M15">
        <v>18</v>
      </c>
      <c r="N15">
        <v>19</v>
      </c>
      <c r="O15">
        <v>20</v>
      </c>
      <c r="P15">
        <v>25</v>
      </c>
      <c r="Q15">
        <v>30</v>
      </c>
      <c r="R15">
        <v>35</v>
      </c>
      <c r="S15">
        <v>40</v>
      </c>
      <c r="T15">
        <v>45</v>
      </c>
      <c r="U15">
        <v>50</v>
      </c>
      <c r="V15">
        <v>55</v>
      </c>
      <c r="W15">
        <v>60</v>
      </c>
      <c r="X15">
        <v>65</v>
      </c>
      <c r="Y15" t="s">
        <v>3</v>
      </c>
    </row>
    <row r="16" spans="1:25">
      <c r="A16">
        <f t="shared" ref="A16:B25" si="4">ROUND(A46,0)</f>
        <v>0</v>
      </c>
      <c r="B16">
        <f t="shared" si="4"/>
        <v>0</v>
      </c>
      <c r="C16">
        <f t="shared" ref="C16:X16" si="5">ROUND(C46,0)</f>
        <v>0</v>
      </c>
      <c r="D16">
        <f t="shared" si="5"/>
        <v>0</v>
      </c>
      <c r="E16">
        <f t="shared" si="5"/>
        <v>0</v>
      </c>
      <c r="F16">
        <f t="shared" si="5"/>
        <v>0</v>
      </c>
      <c r="G16">
        <f t="shared" si="5"/>
        <v>0</v>
      </c>
      <c r="H16">
        <f t="shared" si="5"/>
        <v>0</v>
      </c>
      <c r="I16">
        <f t="shared" ref="I16:I25" si="6">ROUND(I46,0)</f>
        <v>0</v>
      </c>
      <c r="J16">
        <f t="shared" si="5"/>
        <v>0</v>
      </c>
      <c r="K16">
        <f t="shared" si="5"/>
        <v>0</v>
      </c>
      <c r="L16">
        <f t="shared" si="5"/>
        <v>0</v>
      </c>
      <c r="M16">
        <f t="shared" si="5"/>
        <v>0</v>
      </c>
      <c r="N16">
        <f t="shared" si="5"/>
        <v>0</v>
      </c>
      <c r="O16">
        <f t="shared" si="5"/>
        <v>0</v>
      </c>
      <c r="P16">
        <f t="shared" si="5"/>
        <v>0</v>
      </c>
      <c r="Q16">
        <f t="shared" si="5"/>
        <v>0</v>
      </c>
      <c r="R16">
        <f t="shared" si="5"/>
        <v>0</v>
      </c>
      <c r="S16">
        <f t="shared" si="5"/>
        <v>0</v>
      </c>
      <c r="T16">
        <f t="shared" si="5"/>
        <v>0</v>
      </c>
      <c r="U16">
        <f t="shared" si="5"/>
        <v>0</v>
      </c>
      <c r="V16">
        <f t="shared" si="5"/>
        <v>0</v>
      </c>
      <c r="W16">
        <f t="shared" si="5"/>
        <v>0</v>
      </c>
      <c r="X16">
        <f t="shared" si="5"/>
        <v>0</v>
      </c>
      <c r="Y16">
        <v>1</v>
      </c>
    </row>
    <row r="17" spans="1:25">
      <c r="A17">
        <f t="shared" si="4"/>
        <v>248</v>
      </c>
      <c r="B17">
        <f t="shared" si="4"/>
        <v>278</v>
      </c>
      <c r="C17">
        <f t="shared" ref="C17:X17" si="7">ROUND(C47,0)</f>
        <v>318</v>
      </c>
      <c r="D17">
        <f t="shared" si="7"/>
        <v>345</v>
      </c>
      <c r="E17">
        <f t="shared" si="7"/>
        <v>373</v>
      </c>
      <c r="F17">
        <f t="shared" si="7"/>
        <v>394</v>
      </c>
      <c r="G17">
        <f t="shared" si="7"/>
        <v>399</v>
      </c>
      <c r="H17">
        <f t="shared" si="7"/>
        <v>401</v>
      </c>
      <c r="I17">
        <f t="shared" si="6"/>
        <v>404</v>
      </c>
      <c r="J17">
        <f t="shared" si="7"/>
        <v>0</v>
      </c>
      <c r="K17">
        <f t="shared" si="7"/>
        <v>0</v>
      </c>
      <c r="L17">
        <f t="shared" si="7"/>
        <v>0</v>
      </c>
      <c r="M17">
        <f t="shared" si="7"/>
        <v>0</v>
      </c>
      <c r="N17">
        <f t="shared" si="7"/>
        <v>0</v>
      </c>
      <c r="O17">
        <f t="shared" si="7"/>
        <v>0</v>
      </c>
      <c r="P17">
        <f t="shared" si="7"/>
        <v>0</v>
      </c>
      <c r="Q17">
        <f t="shared" si="7"/>
        <v>0</v>
      </c>
      <c r="R17">
        <f t="shared" si="7"/>
        <v>0</v>
      </c>
      <c r="S17">
        <f t="shared" si="7"/>
        <v>0</v>
      </c>
      <c r="T17">
        <f t="shared" si="7"/>
        <v>0</v>
      </c>
      <c r="U17">
        <f t="shared" si="7"/>
        <v>0</v>
      </c>
      <c r="V17">
        <f t="shared" si="7"/>
        <v>0</v>
      </c>
      <c r="W17">
        <f t="shared" si="7"/>
        <v>0</v>
      </c>
      <c r="X17">
        <f t="shared" si="7"/>
        <v>0</v>
      </c>
      <c r="Y17">
        <v>2</v>
      </c>
    </row>
    <row r="18" spans="1:25">
      <c r="A18">
        <f t="shared" si="4"/>
        <v>268</v>
      </c>
      <c r="B18">
        <f t="shared" si="4"/>
        <v>302</v>
      </c>
      <c r="C18">
        <f t="shared" ref="C18:X18" si="8">ROUND(C48,0)</f>
        <v>340</v>
      </c>
      <c r="D18">
        <f t="shared" si="8"/>
        <v>368</v>
      </c>
      <c r="E18">
        <f t="shared" si="8"/>
        <v>395</v>
      </c>
      <c r="F18">
        <f t="shared" si="8"/>
        <v>419</v>
      </c>
      <c r="G18">
        <f t="shared" si="8"/>
        <v>429</v>
      </c>
      <c r="H18">
        <f t="shared" si="8"/>
        <v>431</v>
      </c>
      <c r="I18">
        <f t="shared" si="6"/>
        <v>434</v>
      </c>
      <c r="J18">
        <f t="shared" si="8"/>
        <v>0</v>
      </c>
      <c r="K18">
        <f t="shared" si="8"/>
        <v>0</v>
      </c>
      <c r="L18">
        <f t="shared" si="8"/>
        <v>0</v>
      </c>
      <c r="M18">
        <f t="shared" si="8"/>
        <v>0</v>
      </c>
      <c r="N18">
        <f t="shared" si="8"/>
        <v>0</v>
      </c>
      <c r="O18">
        <f t="shared" si="8"/>
        <v>0</v>
      </c>
      <c r="P18">
        <f t="shared" si="8"/>
        <v>0</v>
      </c>
      <c r="Q18">
        <f t="shared" si="8"/>
        <v>0</v>
      </c>
      <c r="R18">
        <f t="shared" si="8"/>
        <v>0</v>
      </c>
      <c r="S18">
        <f t="shared" si="8"/>
        <v>0</v>
      </c>
      <c r="T18">
        <f t="shared" si="8"/>
        <v>0</v>
      </c>
      <c r="U18">
        <f t="shared" si="8"/>
        <v>0</v>
      </c>
      <c r="V18">
        <f t="shared" si="8"/>
        <v>0</v>
      </c>
      <c r="W18">
        <f t="shared" si="8"/>
        <v>0</v>
      </c>
      <c r="X18">
        <f t="shared" si="8"/>
        <v>0</v>
      </c>
      <c r="Y18">
        <v>3</v>
      </c>
    </row>
    <row r="19" spans="1:25">
      <c r="A19">
        <f t="shared" si="4"/>
        <v>288</v>
      </c>
      <c r="B19">
        <f t="shared" si="4"/>
        <v>325</v>
      </c>
      <c r="C19">
        <f t="shared" ref="C19:X19" si="9">ROUND(C49,0)</f>
        <v>362</v>
      </c>
      <c r="D19">
        <f t="shared" si="9"/>
        <v>391</v>
      </c>
      <c r="E19">
        <f t="shared" si="9"/>
        <v>417</v>
      </c>
      <c r="F19">
        <f t="shared" si="9"/>
        <v>443</v>
      </c>
      <c r="G19">
        <f t="shared" si="9"/>
        <v>459</v>
      </c>
      <c r="H19">
        <f t="shared" si="9"/>
        <v>461</v>
      </c>
      <c r="I19">
        <f t="shared" si="6"/>
        <v>464</v>
      </c>
      <c r="J19">
        <f t="shared" si="9"/>
        <v>0</v>
      </c>
      <c r="K19">
        <f t="shared" si="9"/>
        <v>0</v>
      </c>
      <c r="L19">
        <f t="shared" si="9"/>
        <v>0</v>
      </c>
      <c r="M19">
        <f t="shared" si="9"/>
        <v>0</v>
      </c>
      <c r="N19">
        <f t="shared" si="9"/>
        <v>0</v>
      </c>
      <c r="O19">
        <f t="shared" si="9"/>
        <v>0</v>
      </c>
      <c r="P19">
        <f t="shared" si="9"/>
        <v>0</v>
      </c>
      <c r="Q19">
        <f t="shared" si="9"/>
        <v>0</v>
      </c>
      <c r="R19">
        <f t="shared" si="9"/>
        <v>0</v>
      </c>
      <c r="S19">
        <f t="shared" si="9"/>
        <v>0</v>
      </c>
      <c r="T19">
        <f t="shared" si="9"/>
        <v>0</v>
      </c>
      <c r="U19">
        <f t="shared" si="9"/>
        <v>0</v>
      </c>
      <c r="V19">
        <f t="shared" si="9"/>
        <v>0</v>
      </c>
      <c r="W19">
        <f t="shared" si="9"/>
        <v>0</v>
      </c>
      <c r="X19">
        <f t="shared" si="9"/>
        <v>0</v>
      </c>
      <c r="Y19">
        <v>4</v>
      </c>
    </row>
    <row r="20" spans="1:25">
      <c r="A20">
        <f t="shared" si="4"/>
        <v>309</v>
      </c>
      <c r="B20">
        <f t="shared" si="4"/>
        <v>348</v>
      </c>
      <c r="C20">
        <f t="shared" ref="C20:X20" si="10">ROUND(C50,0)</f>
        <v>384</v>
      </c>
      <c r="D20">
        <f t="shared" si="10"/>
        <v>417</v>
      </c>
      <c r="E20">
        <f t="shared" si="10"/>
        <v>444</v>
      </c>
      <c r="F20">
        <f t="shared" si="10"/>
        <v>467</v>
      </c>
      <c r="G20">
        <f t="shared" si="10"/>
        <v>489</v>
      </c>
      <c r="H20">
        <f t="shared" si="10"/>
        <v>490</v>
      </c>
      <c r="I20">
        <f t="shared" si="6"/>
        <v>494</v>
      </c>
      <c r="J20">
        <f t="shared" si="10"/>
        <v>0</v>
      </c>
      <c r="K20">
        <f t="shared" si="10"/>
        <v>0</v>
      </c>
      <c r="L20">
        <f t="shared" si="10"/>
        <v>0</v>
      </c>
      <c r="M20">
        <f t="shared" si="10"/>
        <v>0</v>
      </c>
      <c r="N20">
        <f t="shared" si="10"/>
        <v>0</v>
      </c>
      <c r="O20">
        <f t="shared" si="10"/>
        <v>0</v>
      </c>
      <c r="P20">
        <f t="shared" si="10"/>
        <v>0</v>
      </c>
      <c r="Q20">
        <f t="shared" si="10"/>
        <v>0</v>
      </c>
      <c r="R20">
        <f t="shared" si="10"/>
        <v>0</v>
      </c>
      <c r="S20">
        <f t="shared" si="10"/>
        <v>0</v>
      </c>
      <c r="T20">
        <f t="shared" si="10"/>
        <v>0</v>
      </c>
      <c r="U20">
        <f t="shared" si="10"/>
        <v>0</v>
      </c>
      <c r="V20">
        <f t="shared" si="10"/>
        <v>0</v>
      </c>
      <c r="W20">
        <f t="shared" si="10"/>
        <v>0</v>
      </c>
      <c r="X20">
        <f t="shared" si="10"/>
        <v>0</v>
      </c>
      <c r="Y20">
        <v>5</v>
      </c>
    </row>
    <row r="21" spans="1:25">
      <c r="A21">
        <f t="shared" si="4"/>
        <v>330</v>
      </c>
      <c r="B21">
        <f t="shared" si="4"/>
        <v>372</v>
      </c>
      <c r="C21">
        <f t="shared" ref="C21:X21" si="11">ROUND(C51,0)</f>
        <v>406</v>
      </c>
      <c r="D21">
        <f t="shared" si="11"/>
        <v>438</v>
      </c>
      <c r="E21">
        <f t="shared" si="11"/>
        <v>462</v>
      </c>
      <c r="F21">
        <f t="shared" si="11"/>
        <v>492</v>
      </c>
      <c r="G21">
        <f t="shared" si="11"/>
        <v>520</v>
      </c>
      <c r="H21">
        <f t="shared" si="11"/>
        <v>521</v>
      </c>
      <c r="I21">
        <f t="shared" si="6"/>
        <v>524</v>
      </c>
      <c r="J21">
        <f t="shared" si="11"/>
        <v>0</v>
      </c>
      <c r="K21">
        <f t="shared" si="11"/>
        <v>0</v>
      </c>
      <c r="L21">
        <f t="shared" si="11"/>
        <v>0</v>
      </c>
      <c r="M21">
        <f t="shared" si="11"/>
        <v>0</v>
      </c>
      <c r="N21">
        <f t="shared" si="11"/>
        <v>0</v>
      </c>
      <c r="O21">
        <f t="shared" si="11"/>
        <v>0</v>
      </c>
      <c r="P21">
        <f t="shared" si="11"/>
        <v>0</v>
      </c>
      <c r="Q21">
        <f t="shared" si="11"/>
        <v>0</v>
      </c>
      <c r="R21">
        <f t="shared" si="11"/>
        <v>0</v>
      </c>
      <c r="S21">
        <f t="shared" si="11"/>
        <v>0</v>
      </c>
      <c r="T21">
        <f t="shared" si="11"/>
        <v>0</v>
      </c>
      <c r="U21">
        <f t="shared" si="11"/>
        <v>0</v>
      </c>
      <c r="V21">
        <f t="shared" si="11"/>
        <v>0</v>
      </c>
      <c r="W21">
        <f t="shared" si="11"/>
        <v>0</v>
      </c>
      <c r="X21">
        <f t="shared" si="11"/>
        <v>0</v>
      </c>
      <c r="Y21">
        <v>6</v>
      </c>
    </row>
    <row r="22" spans="1:25">
      <c r="A22">
        <f t="shared" si="4"/>
        <v>350</v>
      </c>
      <c r="B22">
        <f t="shared" si="4"/>
        <v>395</v>
      </c>
      <c r="C22">
        <f t="shared" ref="C22:X22" si="12">ROUND(C52,0)</f>
        <v>428</v>
      </c>
      <c r="D22">
        <f t="shared" si="12"/>
        <v>450</v>
      </c>
      <c r="E22">
        <f t="shared" si="12"/>
        <v>485</v>
      </c>
      <c r="F22">
        <f t="shared" si="12"/>
        <v>516</v>
      </c>
      <c r="G22">
        <f t="shared" si="12"/>
        <v>550</v>
      </c>
      <c r="H22">
        <f t="shared" si="12"/>
        <v>551</v>
      </c>
      <c r="I22">
        <f t="shared" si="6"/>
        <v>554</v>
      </c>
      <c r="J22">
        <f t="shared" si="12"/>
        <v>0</v>
      </c>
      <c r="K22">
        <f t="shared" si="12"/>
        <v>0</v>
      </c>
      <c r="L22">
        <f t="shared" si="12"/>
        <v>0</v>
      </c>
      <c r="M22">
        <f t="shared" si="12"/>
        <v>0</v>
      </c>
      <c r="N22">
        <f t="shared" si="12"/>
        <v>0</v>
      </c>
      <c r="O22">
        <f t="shared" si="12"/>
        <v>0</v>
      </c>
      <c r="P22">
        <f t="shared" si="12"/>
        <v>0</v>
      </c>
      <c r="Q22">
        <f t="shared" si="12"/>
        <v>0</v>
      </c>
      <c r="R22">
        <f t="shared" si="12"/>
        <v>0</v>
      </c>
      <c r="S22">
        <f t="shared" si="12"/>
        <v>0</v>
      </c>
      <c r="T22">
        <f t="shared" si="12"/>
        <v>0</v>
      </c>
      <c r="U22">
        <f t="shared" si="12"/>
        <v>0</v>
      </c>
      <c r="V22">
        <f t="shared" si="12"/>
        <v>0</v>
      </c>
      <c r="W22">
        <f t="shared" si="12"/>
        <v>0</v>
      </c>
      <c r="X22">
        <f t="shared" si="12"/>
        <v>0</v>
      </c>
      <c r="Y22">
        <v>7</v>
      </c>
    </row>
    <row r="23" spans="1:25">
      <c r="A23">
        <f t="shared" si="4"/>
        <v>371</v>
      </c>
      <c r="B23">
        <f t="shared" si="4"/>
        <v>418</v>
      </c>
      <c r="C23">
        <f t="shared" ref="C23:X23" si="13">ROUND(C53,0)</f>
        <v>450</v>
      </c>
      <c r="D23">
        <f t="shared" si="13"/>
        <v>485</v>
      </c>
      <c r="E23">
        <f t="shared" si="13"/>
        <v>507</v>
      </c>
      <c r="F23">
        <f t="shared" si="13"/>
        <v>540</v>
      </c>
      <c r="G23">
        <f t="shared" si="13"/>
        <v>580</v>
      </c>
      <c r="H23">
        <f t="shared" si="13"/>
        <v>581</v>
      </c>
      <c r="I23">
        <f t="shared" si="6"/>
        <v>584</v>
      </c>
      <c r="J23">
        <f t="shared" si="13"/>
        <v>0</v>
      </c>
      <c r="K23">
        <f t="shared" si="13"/>
        <v>0</v>
      </c>
      <c r="L23">
        <f t="shared" si="13"/>
        <v>0</v>
      </c>
      <c r="M23">
        <f t="shared" si="13"/>
        <v>0</v>
      </c>
      <c r="N23">
        <f t="shared" si="13"/>
        <v>0</v>
      </c>
      <c r="O23">
        <f t="shared" si="13"/>
        <v>0</v>
      </c>
      <c r="P23">
        <f t="shared" si="13"/>
        <v>0</v>
      </c>
      <c r="Q23">
        <f t="shared" si="13"/>
        <v>0</v>
      </c>
      <c r="R23">
        <f t="shared" si="13"/>
        <v>0</v>
      </c>
      <c r="S23">
        <f t="shared" si="13"/>
        <v>0</v>
      </c>
      <c r="T23">
        <f t="shared" si="13"/>
        <v>0</v>
      </c>
      <c r="U23">
        <f t="shared" si="13"/>
        <v>0</v>
      </c>
      <c r="V23">
        <f t="shared" si="13"/>
        <v>0</v>
      </c>
      <c r="W23">
        <f t="shared" si="13"/>
        <v>0</v>
      </c>
      <c r="X23">
        <f t="shared" si="13"/>
        <v>0</v>
      </c>
      <c r="Y23">
        <v>8</v>
      </c>
    </row>
    <row r="24" spans="1:25">
      <c r="A24">
        <f t="shared" si="4"/>
        <v>391</v>
      </c>
      <c r="B24">
        <f t="shared" si="4"/>
        <v>442</v>
      </c>
      <c r="C24">
        <f t="shared" ref="C24:X24" si="14">ROUND(C54,0)</f>
        <v>473</v>
      </c>
      <c r="D24">
        <f t="shared" si="14"/>
        <v>508</v>
      </c>
      <c r="E24">
        <f t="shared" si="14"/>
        <v>529</v>
      </c>
      <c r="F24">
        <f t="shared" si="14"/>
        <v>565</v>
      </c>
      <c r="G24">
        <f t="shared" si="14"/>
        <v>610</v>
      </c>
      <c r="H24">
        <f t="shared" si="14"/>
        <v>611</v>
      </c>
      <c r="I24">
        <f t="shared" si="6"/>
        <v>614</v>
      </c>
      <c r="J24">
        <f t="shared" si="14"/>
        <v>0</v>
      </c>
      <c r="K24">
        <f t="shared" si="14"/>
        <v>0</v>
      </c>
      <c r="L24">
        <f t="shared" si="14"/>
        <v>0</v>
      </c>
      <c r="M24">
        <f t="shared" si="14"/>
        <v>0</v>
      </c>
      <c r="N24">
        <f t="shared" si="14"/>
        <v>0</v>
      </c>
      <c r="O24">
        <f t="shared" si="14"/>
        <v>0</v>
      </c>
      <c r="P24">
        <f t="shared" si="14"/>
        <v>0</v>
      </c>
      <c r="Q24">
        <f t="shared" si="14"/>
        <v>0</v>
      </c>
      <c r="R24">
        <f t="shared" si="14"/>
        <v>0</v>
      </c>
      <c r="S24">
        <f t="shared" si="14"/>
        <v>0</v>
      </c>
      <c r="T24">
        <f t="shared" si="14"/>
        <v>0</v>
      </c>
      <c r="U24">
        <f t="shared" si="14"/>
        <v>0</v>
      </c>
      <c r="V24">
        <f t="shared" si="14"/>
        <v>0</v>
      </c>
      <c r="W24">
        <f t="shared" si="14"/>
        <v>0</v>
      </c>
      <c r="X24">
        <f t="shared" si="14"/>
        <v>0</v>
      </c>
      <c r="Y24">
        <v>9</v>
      </c>
    </row>
    <row r="25" spans="1:25">
      <c r="A25">
        <f t="shared" si="4"/>
        <v>412</v>
      </c>
      <c r="B25">
        <f t="shared" si="4"/>
        <v>465</v>
      </c>
      <c r="C25">
        <f t="shared" ref="C25:X25" si="15">ROUND(C55,0)</f>
        <v>495</v>
      </c>
      <c r="D25">
        <f t="shared" si="15"/>
        <v>531</v>
      </c>
      <c r="E25">
        <f t="shared" si="15"/>
        <v>551</v>
      </c>
      <c r="F25">
        <f t="shared" si="15"/>
        <v>589</v>
      </c>
      <c r="G25">
        <f t="shared" si="15"/>
        <v>640</v>
      </c>
      <c r="H25">
        <f t="shared" si="15"/>
        <v>641</v>
      </c>
      <c r="I25">
        <f t="shared" si="6"/>
        <v>644</v>
      </c>
      <c r="J25">
        <f t="shared" si="15"/>
        <v>0</v>
      </c>
      <c r="K25">
        <f t="shared" si="15"/>
        <v>0</v>
      </c>
      <c r="L25">
        <f t="shared" si="15"/>
        <v>0</v>
      </c>
      <c r="M25">
        <f t="shared" si="15"/>
        <v>0</v>
      </c>
      <c r="N25">
        <f t="shared" si="15"/>
        <v>0</v>
      </c>
      <c r="O25">
        <f t="shared" si="15"/>
        <v>0</v>
      </c>
      <c r="P25">
        <f t="shared" si="15"/>
        <v>0</v>
      </c>
      <c r="Q25">
        <f t="shared" si="15"/>
        <v>0</v>
      </c>
      <c r="R25">
        <f t="shared" si="15"/>
        <v>0</v>
      </c>
      <c r="S25">
        <f t="shared" si="15"/>
        <v>0</v>
      </c>
      <c r="T25">
        <f t="shared" si="15"/>
        <v>0</v>
      </c>
      <c r="U25">
        <f t="shared" si="15"/>
        <v>0</v>
      </c>
      <c r="V25">
        <f t="shared" si="15"/>
        <v>0</v>
      </c>
      <c r="W25">
        <f t="shared" si="15"/>
        <v>0</v>
      </c>
      <c r="X25">
        <f t="shared" si="15"/>
        <v>0</v>
      </c>
      <c r="Y25">
        <v>10</v>
      </c>
    </row>
    <row r="30" spans="1:25">
      <c r="A30" t="s">
        <v>326</v>
      </c>
    </row>
    <row r="31" spans="1:25">
      <c r="A31" t="s">
        <v>78</v>
      </c>
    </row>
    <row r="32" spans="1:25">
      <c r="A32" t="s">
        <v>131</v>
      </c>
      <c r="B32" t="s">
        <v>132</v>
      </c>
      <c r="C32" t="s">
        <v>133</v>
      </c>
      <c r="D32" t="s">
        <v>134</v>
      </c>
      <c r="E32" t="s">
        <v>135</v>
      </c>
      <c r="F32" t="s">
        <v>136</v>
      </c>
      <c r="G32" t="s">
        <v>137</v>
      </c>
      <c r="H32" t="s">
        <v>138</v>
      </c>
      <c r="I32" t="s">
        <v>139</v>
      </c>
      <c r="J32">
        <v>15</v>
      </c>
      <c r="K32">
        <v>16</v>
      </c>
      <c r="L32">
        <v>17</v>
      </c>
      <c r="M32">
        <v>18</v>
      </c>
      <c r="N32">
        <v>19</v>
      </c>
      <c r="O32">
        <v>20</v>
      </c>
      <c r="P32">
        <v>25</v>
      </c>
      <c r="Q32">
        <v>30</v>
      </c>
      <c r="R32">
        <v>35</v>
      </c>
      <c r="S32">
        <v>40</v>
      </c>
      <c r="T32">
        <v>45</v>
      </c>
      <c r="U32">
        <v>50</v>
      </c>
      <c r="V32">
        <v>55</v>
      </c>
      <c r="W32">
        <v>60</v>
      </c>
      <c r="X32">
        <v>65</v>
      </c>
      <c r="Y32" t="s">
        <v>3</v>
      </c>
    </row>
    <row r="33" spans="1: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1</v>
      </c>
    </row>
    <row r="34" spans="1:25">
      <c r="A34">
        <v>273.23299570713033</v>
      </c>
      <c r="B34">
        <v>285.24302984005629</v>
      </c>
      <c r="C34">
        <v>322.32913345529641</v>
      </c>
      <c r="D34">
        <v>347.83542324870581</v>
      </c>
      <c r="E34">
        <v>375.93352838259449</v>
      </c>
      <c r="F34">
        <v>398.91343601340122</v>
      </c>
      <c r="G34">
        <v>405.91185413694097</v>
      </c>
      <c r="H34">
        <v>469.02708893326405</v>
      </c>
      <c r="I34">
        <v>496.56625652659739</v>
      </c>
      <c r="Y34">
        <v>2</v>
      </c>
    </row>
    <row r="35" spans="1:25">
      <c r="A35">
        <v>293.68398990790342</v>
      </c>
      <c r="B35">
        <v>308.47939278803392</v>
      </c>
      <c r="C35">
        <v>344.37401546019487</v>
      </c>
      <c r="D35">
        <v>371.03796054835226</v>
      </c>
      <c r="E35">
        <v>398.13992274171699</v>
      </c>
      <c r="F35">
        <v>423.21065171455689</v>
      </c>
      <c r="G35">
        <v>435.98784196928693</v>
      </c>
      <c r="H35">
        <v>498.93271329334527</v>
      </c>
      <c r="I35">
        <v>525.17003671313728</v>
      </c>
      <c r="Y35">
        <v>3</v>
      </c>
    </row>
    <row r="36" spans="1:25">
      <c r="A36">
        <v>314.13498410867646</v>
      </c>
      <c r="B36">
        <v>331.71575573601149</v>
      </c>
      <c r="C36">
        <v>366.41889746509327</v>
      </c>
      <c r="D36">
        <v>394.24049784799865</v>
      </c>
      <c r="E36">
        <v>420.34631710083954</v>
      </c>
      <c r="F36">
        <v>447.50786741571261</v>
      </c>
      <c r="G36">
        <v>466.06382980163301</v>
      </c>
      <c r="H36">
        <v>528.83833765342661</v>
      </c>
      <c r="I36">
        <v>553.77381689967729</v>
      </c>
      <c r="Y36">
        <v>4</v>
      </c>
    </row>
    <row r="37" spans="1:25">
      <c r="A37">
        <v>334.58597830944956</v>
      </c>
      <c r="B37">
        <v>354.95211868398911</v>
      </c>
      <c r="C37">
        <v>388.46377946999172</v>
      </c>
      <c r="D37">
        <v>417.44303514764511</v>
      </c>
      <c r="E37">
        <v>442.55271145996204</v>
      </c>
      <c r="F37">
        <v>476.6645262570994</v>
      </c>
      <c r="G37">
        <v>496.13981763397896</v>
      </c>
      <c r="H37">
        <v>558.74396201350783</v>
      </c>
      <c r="I37">
        <v>582.37759708621718</v>
      </c>
      <c r="Y37">
        <v>5</v>
      </c>
    </row>
    <row r="38" spans="1:25">
      <c r="A38">
        <v>356</v>
      </c>
      <c r="B38">
        <v>379</v>
      </c>
      <c r="C38">
        <v>411</v>
      </c>
      <c r="D38">
        <v>441</v>
      </c>
      <c r="E38">
        <v>465</v>
      </c>
      <c r="F38">
        <v>497</v>
      </c>
      <c r="G38">
        <v>527</v>
      </c>
      <c r="H38">
        <v>589</v>
      </c>
      <c r="I38">
        <v>611</v>
      </c>
      <c r="L38" s="2"/>
      <c r="X38" s="2"/>
      <c r="Y38">
        <v>6</v>
      </c>
    </row>
    <row r="39" spans="1:25">
      <c r="A39">
        <v>376</v>
      </c>
      <c r="B39">
        <v>402</v>
      </c>
      <c r="C39">
        <v>433</v>
      </c>
      <c r="D39">
        <v>464</v>
      </c>
      <c r="E39">
        <v>487</v>
      </c>
      <c r="F39">
        <v>521</v>
      </c>
      <c r="G39">
        <v>557</v>
      </c>
      <c r="H39">
        <v>619</v>
      </c>
      <c r="I39">
        <v>640</v>
      </c>
      <c r="Y39">
        <v>7</v>
      </c>
    </row>
    <row r="40" spans="1:25">
      <c r="A40">
        <v>396</v>
      </c>
      <c r="B40">
        <v>425</v>
      </c>
      <c r="C40">
        <v>455</v>
      </c>
      <c r="D40">
        <v>488</v>
      </c>
      <c r="E40">
        <v>510</v>
      </c>
      <c r="F40">
        <v>545</v>
      </c>
      <c r="G40">
        <v>587</v>
      </c>
      <c r="H40">
        <v>649</v>
      </c>
      <c r="I40">
        <v>669</v>
      </c>
      <c r="Y40">
        <v>8</v>
      </c>
    </row>
    <row r="41" spans="1:25">
      <c r="A41">
        <v>417</v>
      </c>
      <c r="B41">
        <v>448</v>
      </c>
      <c r="C41">
        <v>477</v>
      </c>
      <c r="D41">
        <v>511</v>
      </c>
      <c r="E41">
        <v>532</v>
      </c>
      <c r="F41">
        <v>569</v>
      </c>
      <c r="G41">
        <v>617</v>
      </c>
      <c r="H41">
        <v>679</v>
      </c>
      <c r="I41">
        <v>697</v>
      </c>
      <c r="Y41">
        <v>9</v>
      </c>
    </row>
    <row r="42" spans="1:25">
      <c r="A42">
        <v>437</v>
      </c>
      <c r="B42">
        <v>472</v>
      </c>
      <c r="C42">
        <v>499</v>
      </c>
      <c r="D42">
        <v>534</v>
      </c>
      <c r="E42">
        <v>554</v>
      </c>
      <c r="F42">
        <v>594</v>
      </c>
      <c r="G42">
        <v>647</v>
      </c>
      <c r="H42">
        <v>709</v>
      </c>
      <c r="I42">
        <v>726</v>
      </c>
      <c r="Y42">
        <v>10</v>
      </c>
    </row>
    <row r="44" spans="1:25">
      <c r="A44" t="s">
        <v>79</v>
      </c>
    </row>
    <row r="45" spans="1:25">
      <c r="A45" t="s">
        <v>131</v>
      </c>
      <c r="B45" t="s">
        <v>132</v>
      </c>
      <c r="C45" t="s">
        <v>133</v>
      </c>
      <c r="D45" t="s">
        <v>134</v>
      </c>
      <c r="E45" t="s">
        <v>135</v>
      </c>
      <c r="F45" t="s">
        <v>136</v>
      </c>
      <c r="G45" t="s">
        <v>137</v>
      </c>
      <c r="H45" t="s">
        <v>138</v>
      </c>
      <c r="I45" t="s">
        <v>139</v>
      </c>
      <c r="J45">
        <v>15</v>
      </c>
      <c r="K45">
        <v>16</v>
      </c>
      <c r="L45">
        <v>17</v>
      </c>
      <c r="M45">
        <v>18</v>
      </c>
      <c r="N45">
        <v>19</v>
      </c>
      <c r="O45">
        <v>20</v>
      </c>
      <c r="P45">
        <v>25</v>
      </c>
      <c r="Q45">
        <v>30</v>
      </c>
      <c r="R45">
        <v>35</v>
      </c>
      <c r="S45">
        <v>40</v>
      </c>
      <c r="T45">
        <v>45</v>
      </c>
      <c r="U45">
        <v>50</v>
      </c>
      <c r="V45">
        <v>55</v>
      </c>
      <c r="W45">
        <v>60</v>
      </c>
      <c r="X45">
        <v>65</v>
      </c>
      <c r="Y45" t="s">
        <v>3</v>
      </c>
    </row>
    <row r="46" spans="1:25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</row>
    <row r="47" spans="1:25">
      <c r="A47">
        <v>248</v>
      </c>
      <c r="B47">
        <v>278</v>
      </c>
      <c r="C47">
        <v>318</v>
      </c>
      <c r="D47">
        <v>345</v>
      </c>
      <c r="E47">
        <v>373</v>
      </c>
      <c r="F47">
        <v>394</v>
      </c>
      <c r="G47">
        <v>399</v>
      </c>
      <c r="H47">
        <v>401</v>
      </c>
      <c r="I47">
        <v>404</v>
      </c>
      <c r="Y47">
        <v>2</v>
      </c>
    </row>
    <row r="48" spans="1:25">
      <c r="A48">
        <v>268</v>
      </c>
      <c r="B48">
        <v>302</v>
      </c>
      <c r="C48">
        <v>340</v>
      </c>
      <c r="D48">
        <v>368</v>
      </c>
      <c r="E48">
        <v>395</v>
      </c>
      <c r="F48">
        <v>419</v>
      </c>
      <c r="G48">
        <v>429</v>
      </c>
      <c r="H48">
        <v>431</v>
      </c>
      <c r="I48">
        <v>434</v>
      </c>
      <c r="Y48">
        <v>3</v>
      </c>
    </row>
    <row r="49" spans="1:25">
      <c r="A49">
        <v>288</v>
      </c>
      <c r="B49">
        <v>325</v>
      </c>
      <c r="C49">
        <v>362</v>
      </c>
      <c r="D49">
        <v>391</v>
      </c>
      <c r="E49">
        <v>417</v>
      </c>
      <c r="F49">
        <v>443</v>
      </c>
      <c r="G49">
        <v>459</v>
      </c>
      <c r="H49">
        <v>461</v>
      </c>
      <c r="I49">
        <v>464</v>
      </c>
      <c r="Y49">
        <v>4</v>
      </c>
    </row>
    <row r="50" spans="1:25">
      <c r="A50">
        <v>309</v>
      </c>
      <c r="B50">
        <v>348</v>
      </c>
      <c r="C50">
        <v>384</v>
      </c>
      <c r="D50">
        <v>417</v>
      </c>
      <c r="E50">
        <v>444</v>
      </c>
      <c r="F50">
        <v>467</v>
      </c>
      <c r="G50">
        <v>489</v>
      </c>
      <c r="H50">
        <v>490</v>
      </c>
      <c r="I50">
        <v>494</v>
      </c>
      <c r="Y50">
        <v>5</v>
      </c>
    </row>
    <row r="51" spans="1:25">
      <c r="A51">
        <v>330</v>
      </c>
      <c r="B51">
        <v>372</v>
      </c>
      <c r="C51">
        <v>406</v>
      </c>
      <c r="D51">
        <v>438</v>
      </c>
      <c r="E51">
        <v>462</v>
      </c>
      <c r="F51">
        <v>492</v>
      </c>
      <c r="G51">
        <v>520</v>
      </c>
      <c r="H51">
        <v>521</v>
      </c>
      <c r="I51">
        <v>524</v>
      </c>
      <c r="Y51">
        <v>6</v>
      </c>
    </row>
    <row r="52" spans="1:25">
      <c r="A52">
        <v>350</v>
      </c>
      <c r="B52">
        <v>395</v>
      </c>
      <c r="C52">
        <v>428</v>
      </c>
      <c r="D52">
        <v>450</v>
      </c>
      <c r="E52">
        <v>485</v>
      </c>
      <c r="F52">
        <v>516</v>
      </c>
      <c r="G52">
        <v>550</v>
      </c>
      <c r="H52">
        <v>551</v>
      </c>
      <c r="I52">
        <v>554</v>
      </c>
      <c r="Y52">
        <v>7</v>
      </c>
    </row>
    <row r="53" spans="1:25">
      <c r="A53">
        <v>371</v>
      </c>
      <c r="B53">
        <v>418</v>
      </c>
      <c r="C53">
        <v>450</v>
      </c>
      <c r="D53">
        <v>485</v>
      </c>
      <c r="E53">
        <v>507</v>
      </c>
      <c r="F53">
        <v>540</v>
      </c>
      <c r="G53">
        <v>580</v>
      </c>
      <c r="H53">
        <v>581</v>
      </c>
      <c r="I53">
        <v>584</v>
      </c>
      <c r="Y53">
        <v>8</v>
      </c>
    </row>
    <row r="54" spans="1:25">
      <c r="A54">
        <v>391</v>
      </c>
      <c r="B54">
        <v>442</v>
      </c>
      <c r="C54">
        <v>473</v>
      </c>
      <c r="D54">
        <v>508</v>
      </c>
      <c r="E54">
        <v>529</v>
      </c>
      <c r="F54">
        <v>565</v>
      </c>
      <c r="G54">
        <v>610</v>
      </c>
      <c r="H54">
        <v>611</v>
      </c>
      <c r="I54">
        <v>614</v>
      </c>
      <c r="Y54">
        <v>9</v>
      </c>
    </row>
    <row r="55" spans="1:25">
      <c r="A55">
        <v>412</v>
      </c>
      <c r="B55">
        <v>465</v>
      </c>
      <c r="C55">
        <v>495</v>
      </c>
      <c r="D55">
        <v>531</v>
      </c>
      <c r="E55">
        <v>551</v>
      </c>
      <c r="F55">
        <v>589</v>
      </c>
      <c r="G55">
        <v>640</v>
      </c>
      <c r="H55">
        <v>641</v>
      </c>
      <c r="I55">
        <v>644</v>
      </c>
      <c r="Y55">
        <v>10</v>
      </c>
    </row>
  </sheetData>
  <sheetProtection sheet="1" objects="1" scenarios="1"/>
  <phoneticPr fontId="3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1"/>
  </sheetPr>
  <dimension ref="A1:Y55"/>
  <sheetViews>
    <sheetView workbookViewId="0"/>
  </sheetViews>
  <sheetFormatPr defaultColWidth="10.7109375" defaultRowHeight="12"/>
  <cols>
    <col min="1" max="25" width="4.7109375" customWidth="1"/>
  </cols>
  <sheetData>
    <row r="1" spans="1:25">
      <c r="A1" t="s">
        <v>4</v>
      </c>
    </row>
    <row r="2" spans="1:25">
      <c r="A2" t="s">
        <v>219</v>
      </c>
      <c r="B2" t="s">
        <v>220</v>
      </c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>
        <v>15</v>
      </c>
      <c r="K2">
        <v>16</v>
      </c>
      <c r="L2">
        <v>17</v>
      </c>
      <c r="M2">
        <v>18</v>
      </c>
      <c r="N2">
        <v>19</v>
      </c>
      <c r="O2">
        <v>20</v>
      </c>
      <c r="P2">
        <v>25</v>
      </c>
      <c r="Q2">
        <v>30</v>
      </c>
      <c r="R2">
        <v>35</v>
      </c>
      <c r="S2">
        <v>40</v>
      </c>
      <c r="T2">
        <v>45</v>
      </c>
      <c r="U2">
        <v>50</v>
      </c>
      <c r="V2">
        <v>55</v>
      </c>
      <c r="W2">
        <v>60</v>
      </c>
      <c r="X2">
        <v>65</v>
      </c>
      <c r="Y2" t="s">
        <v>3</v>
      </c>
    </row>
    <row r="3" spans="1:25">
      <c r="A3">
        <f t="shared" ref="A3:A12" si="0">ROUND(A33,0)</f>
        <v>0</v>
      </c>
      <c r="B3">
        <f t="shared" ref="B3:X12" si="1">ROUND(B33,0)</f>
        <v>0</v>
      </c>
      <c r="C3">
        <f t="shared" si="1"/>
        <v>0</v>
      </c>
      <c r="D3">
        <f t="shared" ref="D3:D12" si="2">ROUND(D33,0)</f>
        <v>0</v>
      </c>
      <c r="E3">
        <f t="shared" si="1"/>
        <v>0</v>
      </c>
      <c r="F3">
        <f t="shared" si="1"/>
        <v>0</v>
      </c>
      <c r="G3">
        <f t="shared" si="1"/>
        <v>0</v>
      </c>
      <c r="H3">
        <f t="shared" si="1"/>
        <v>0</v>
      </c>
      <c r="I3">
        <f t="shared" si="1"/>
        <v>0</v>
      </c>
      <c r="J3">
        <f t="shared" si="1"/>
        <v>0</v>
      </c>
      <c r="K3">
        <f t="shared" si="1"/>
        <v>0</v>
      </c>
      <c r="L3">
        <f t="shared" si="1"/>
        <v>0</v>
      </c>
      <c r="M3">
        <f t="shared" si="1"/>
        <v>0</v>
      </c>
      <c r="N3">
        <f t="shared" si="1"/>
        <v>0</v>
      </c>
      <c r="O3">
        <f t="shared" si="1"/>
        <v>0</v>
      </c>
      <c r="P3">
        <f t="shared" si="1"/>
        <v>0</v>
      </c>
      <c r="Q3">
        <f t="shared" si="1"/>
        <v>0</v>
      </c>
      <c r="R3">
        <f t="shared" si="1"/>
        <v>0</v>
      </c>
      <c r="S3">
        <f t="shared" si="1"/>
        <v>0</v>
      </c>
      <c r="T3">
        <f t="shared" si="1"/>
        <v>0</v>
      </c>
      <c r="U3">
        <f t="shared" si="1"/>
        <v>0</v>
      </c>
      <c r="V3">
        <f t="shared" si="1"/>
        <v>0</v>
      </c>
      <c r="W3">
        <f t="shared" si="1"/>
        <v>0</v>
      </c>
      <c r="X3">
        <f t="shared" si="1"/>
        <v>0</v>
      </c>
      <c r="Y3">
        <v>1</v>
      </c>
    </row>
    <row r="4" spans="1:25">
      <c r="A4">
        <f t="shared" si="0"/>
        <v>3</v>
      </c>
      <c r="B4">
        <f t="shared" ref="B4:P4" si="3">ROUND(B34,0)</f>
        <v>4</v>
      </c>
      <c r="C4">
        <f t="shared" si="3"/>
        <v>5</v>
      </c>
      <c r="D4">
        <f t="shared" si="2"/>
        <v>7</v>
      </c>
      <c r="E4">
        <f t="shared" si="3"/>
        <v>9</v>
      </c>
      <c r="F4">
        <f t="shared" si="3"/>
        <v>10</v>
      </c>
      <c r="G4">
        <f t="shared" si="3"/>
        <v>10</v>
      </c>
      <c r="H4">
        <f t="shared" si="3"/>
        <v>12</v>
      </c>
      <c r="I4">
        <f t="shared" si="3"/>
        <v>14</v>
      </c>
      <c r="J4">
        <f t="shared" si="3"/>
        <v>0</v>
      </c>
      <c r="K4">
        <f t="shared" si="3"/>
        <v>0</v>
      </c>
      <c r="L4">
        <f t="shared" si="3"/>
        <v>0</v>
      </c>
      <c r="M4">
        <f t="shared" si="3"/>
        <v>0</v>
      </c>
      <c r="N4">
        <f t="shared" si="3"/>
        <v>0</v>
      </c>
      <c r="O4">
        <f t="shared" si="3"/>
        <v>0</v>
      </c>
      <c r="P4">
        <f t="shared" si="3"/>
        <v>0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V4">
        <f t="shared" si="1"/>
        <v>0</v>
      </c>
      <c r="W4">
        <f t="shared" si="1"/>
        <v>0</v>
      </c>
      <c r="X4">
        <f t="shared" si="1"/>
        <v>0</v>
      </c>
      <c r="Y4">
        <v>2</v>
      </c>
    </row>
    <row r="5" spans="1:25">
      <c r="A5">
        <f t="shared" si="0"/>
        <v>4</v>
      </c>
      <c r="B5">
        <f t="shared" si="1"/>
        <v>6</v>
      </c>
      <c r="C5">
        <f t="shared" si="1"/>
        <v>8</v>
      </c>
      <c r="D5">
        <f t="shared" si="2"/>
        <v>10</v>
      </c>
      <c r="E5">
        <f t="shared" si="1"/>
        <v>13</v>
      </c>
      <c r="F5">
        <f t="shared" si="1"/>
        <v>15</v>
      </c>
      <c r="G5">
        <f t="shared" si="1"/>
        <v>12</v>
      </c>
      <c r="H5">
        <f t="shared" si="1"/>
        <v>14</v>
      </c>
      <c r="I5">
        <f t="shared" si="1"/>
        <v>17</v>
      </c>
      <c r="J5">
        <f t="shared" si="1"/>
        <v>0</v>
      </c>
      <c r="K5">
        <f t="shared" si="1"/>
        <v>0</v>
      </c>
      <c r="L5">
        <f t="shared" si="1"/>
        <v>0</v>
      </c>
      <c r="M5">
        <f t="shared" si="1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1"/>
        <v>0</v>
      </c>
      <c r="R5">
        <f t="shared" si="1"/>
        <v>0</v>
      </c>
      <c r="S5">
        <f t="shared" si="1"/>
        <v>0</v>
      </c>
      <c r="T5">
        <f t="shared" si="1"/>
        <v>0</v>
      </c>
      <c r="U5">
        <f t="shared" si="1"/>
        <v>0</v>
      </c>
      <c r="V5">
        <f t="shared" si="1"/>
        <v>0</v>
      </c>
      <c r="W5">
        <f t="shared" si="1"/>
        <v>0</v>
      </c>
      <c r="X5">
        <f t="shared" si="1"/>
        <v>0</v>
      </c>
      <c r="Y5">
        <v>3</v>
      </c>
    </row>
    <row r="6" spans="1:25">
      <c r="A6">
        <f t="shared" si="0"/>
        <v>6</v>
      </c>
      <c r="B6">
        <f t="shared" si="1"/>
        <v>8</v>
      </c>
      <c r="C6">
        <f t="shared" si="1"/>
        <v>11</v>
      </c>
      <c r="D6">
        <f t="shared" si="2"/>
        <v>14</v>
      </c>
      <c r="E6">
        <f t="shared" si="1"/>
        <v>17</v>
      </c>
      <c r="F6">
        <f t="shared" si="1"/>
        <v>20</v>
      </c>
      <c r="G6">
        <f t="shared" si="1"/>
        <v>15</v>
      </c>
      <c r="H6">
        <f t="shared" si="1"/>
        <v>17</v>
      </c>
      <c r="I6">
        <f t="shared" si="1"/>
        <v>20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0</v>
      </c>
      <c r="O6">
        <f t="shared" si="1"/>
        <v>0</v>
      </c>
      <c r="P6">
        <f t="shared" si="1"/>
        <v>0</v>
      </c>
      <c r="Q6">
        <f t="shared" si="1"/>
        <v>0</v>
      </c>
      <c r="R6">
        <f t="shared" si="1"/>
        <v>0</v>
      </c>
      <c r="S6">
        <f t="shared" si="1"/>
        <v>0</v>
      </c>
      <c r="T6">
        <f t="shared" si="1"/>
        <v>0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0</v>
      </c>
      <c r="Y6">
        <v>4</v>
      </c>
    </row>
    <row r="7" spans="1:25">
      <c r="A7">
        <f t="shared" si="0"/>
        <v>7</v>
      </c>
      <c r="B7">
        <f t="shared" si="1"/>
        <v>10</v>
      </c>
      <c r="C7">
        <f t="shared" si="1"/>
        <v>14</v>
      </c>
      <c r="D7">
        <f t="shared" si="2"/>
        <v>17</v>
      </c>
      <c r="E7">
        <f t="shared" si="1"/>
        <v>21</v>
      </c>
      <c r="F7">
        <f t="shared" si="1"/>
        <v>24</v>
      </c>
      <c r="G7">
        <f t="shared" si="1"/>
        <v>17</v>
      </c>
      <c r="H7">
        <f t="shared" si="1"/>
        <v>20</v>
      </c>
      <c r="I7">
        <f t="shared" si="1"/>
        <v>22</v>
      </c>
      <c r="J7">
        <f t="shared" si="1"/>
        <v>0</v>
      </c>
      <c r="K7">
        <f t="shared" si="1"/>
        <v>0</v>
      </c>
      <c r="L7">
        <f t="shared" si="1"/>
        <v>0</v>
      </c>
      <c r="M7">
        <f t="shared" si="1"/>
        <v>0</v>
      </c>
      <c r="N7">
        <f t="shared" si="1"/>
        <v>0</v>
      </c>
      <c r="O7">
        <f t="shared" si="1"/>
        <v>0</v>
      </c>
      <c r="P7">
        <f t="shared" si="1"/>
        <v>0</v>
      </c>
      <c r="Q7">
        <f t="shared" si="1"/>
        <v>0</v>
      </c>
      <c r="R7">
        <f t="shared" si="1"/>
        <v>0</v>
      </c>
      <c r="S7">
        <f t="shared" si="1"/>
        <v>0</v>
      </c>
      <c r="T7">
        <f t="shared" si="1"/>
        <v>0</v>
      </c>
      <c r="U7">
        <f t="shared" si="1"/>
        <v>0</v>
      </c>
      <c r="V7">
        <f t="shared" si="1"/>
        <v>0</v>
      </c>
      <c r="W7">
        <f t="shared" si="1"/>
        <v>0</v>
      </c>
      <c r="X7">
        <f t="shared" si="1"/>
        <v>0</v>
      </c>
      <c r="Y7">
        <v>5</v>
      </c>
    </row>
    <row r="8" spans="1:25">
      <c r="A8">
        <f t="shared" si="0"/>
        <v>10</v>
      </c>
      <c r="B8">
        <f t="shared" si="1"/>
        <v>13</v>
      </c>
      <c r="C8">
        <f t="shared" si="1"/>
        <v>18</v>
      </c>
      <c r="D8">
        <f t="shared" si="2"/>
        <v>21</v>
      </c>
      <c r="E8">
        <f t="shared" si="1"/>
        <v>25</v>
      </c>
      <c r="F8">
        <f t="shared" si="1"/>
        <v>29</v>
      </c>
      <c r="G8">
        <f t="shared" si="1"/>
        <v>20</v>
      </c>
      <c r="H8">
        <f t="shared" si="1"/>
        <v>23</v>
      </c>
      <c r="I8">
        <f t="shared" si="1"/>
        <v>26</v>
      </c>
      <c r="J8">
        <f t="shared" si="1"/>
        <v>0</v>
      </c>
      <c r="K8">
        <f t="shared" si="1"/>
        <v>0</v>
      </c>
      <c r="L8">
        <f t="shared" si="1"/>
        <v>0</v>
      </c>
      <c r="M8">
        <f t="shared" si="1"/>
        <v>0</v>
      </c>
      <c r="N8">
        <f t="shared" si="1"/>
        <v>0</v>
      </c>
      <c r="O8">
        <f t="shared" si="1"/>
        <v>0</v>
      </c>
      <c r="P8">
        <f t="shared" si="1"/>
        <v>0</v>
      </c>
      <c r="Q8">
        <f t="shared" si="1"/>
        <v>0</v>
      </c>
      <c r="R8">
        <f t="shared" si="1"/>
        <v>0</v>
      </c>
      <c r="S8">
        <f t="shared" si="1"/>
        <v>0</v>
      </c>
      <c r="T8">
        <f t="shared" si="1"/>
        <v>0</v>
      </c>
      <c r="U8">
        <f t="shared" si="1"/>
        <v>0</v>
      </c>
      <c r="V8">
        <f t="shared" si="1"/>
        <v>0</v>
      </c>
      <c r="W8">
        <f t="shared" si="1"/>
        <v>0</v>
      </c>
      <c r="X8">
        <f t="shared" si="1"/>
        <v>0</v>
      </c>
      <c r="Y8">
        <v>6</v>
      </c>
    </row>
    <row r="9" spans="1:25">
      <c r="A9">
        <f t="shared" si="0"/>
        <v>11</v>
      </c>
      <c r="B9">
        <f t="shared" si="1"/>
        <v>15</v>
      </c>
      <c r="C9">
        <f t="shared" si="1"/>
        <v>21</v>
      </c>
      <c r="D9">
        <f t="shared" si="2"/>
        <v>25</v>
      </c>
      <c r="E9">
        <f t="shared" si="1"/>
        <v>30</v>
      </c>
      <c r="F9">
        <f t="shared" si="1"/>
        <v>34</v>
      </c>
      <c r="G9">
        <f t="shared" si="1"/>
        <v>23</v>
      </c>
      <c r="H9">
        <f t="shared" si="1"/>
        <v>26</v>
      </c>
      <c r="I9">
        <f t="shared" si="1"/>
        <v>28</v>
      </c>
      <c r="J9">
        <f t="shared" si="1"/>
        <v>0</v>
      </c>
      <c r="K9">
        <f t="shared" si="1"/>
        <v>0</v>
      </c>
      <c r="L9">
        <f t="shared" si="1"/>
        <v>0</v>
      </c>
      <c r="M9">
        <f t="shared" si="1"/>
        <v>0</v>
      </c>
      <c r="N9">
        <f t="shared" si="1"/>
        <v>0</v>
      </c>
      <c r="O9">
        <f t="shared" si="1"/>
        <v>0</v>
      </c>
      <c r="P9">
        <f t="shared" si="1"/>
        <v>0</v>
      </c>
      <c r="Q9">
        <f t="shared" si="1"/>
        <v>0</v>
      </c>
      <c r="R9">
        <f t="shared" si="1"/>
        <v>0</v>
      </c>
      <c r="S9">
        <f t="shared" si="1"/>
        <v>0</v>
      </c>
      <c r="T9">
        <f t="shared" si="1"/>
        <v>0</v>
      </c>
      <c r="U9">
        <f t="shared" si="1"/>
        <v>0</v>
      </c>
      <c r="V9">
        <f t="shared" si="1"/>
        <v>0</v>
      </c>
      <c r="W9">
        <f t="shared" si="1"/>
        <v>0</v>
      </c>
      <c r="X9">
        <f t="shared" si="1"/>
        <v>0</v>
      </c>
      <c r="Y9">
        <v>7</v>
      </c>
    </row>
    <row r="10" spans="1:25">
      <c r="A10">
        <f t="shared" si="0"/>
        <v>13</v>
      </c>
      <c r="B10">
        <f t="shared" si="1"/>
        <v>18</v>
      </c>
      <c r="C10">
        <f t="shared" si="1"/>
        <v>24</v>
      </c>
      <c r="D10">
        <f t="shared" si="2"/>
        <v>28</v>
      </c>
      <c r="E10">
        <f t="shared" si="1"/>
        <v>34</v>
      </c>
      <c r="F10">
        <f t="shared" si="1"/>
        <v>39</v>
      </c>
      <c r="G10">
        <f t="shared" si="1"/>
        <v>25</v>
      </c>
      <c r="H10">
        <f t="shared" si="1"/>
        <v>29</v>
      </c>
      <c r="I10">
        <f t="shared" si="1"/>
        <v>31</v>
      </c>
      <c r="J10">
        <f t="shared" si="1"/>
        <v>0</v>
      </c>
      <c r="K10">
        <f t="shared" si="1"/>
        <v>0</v>
      </c>
      <c r="L10">
        <f t="shared" si="1"/>
        <v>0</v>
      </c>
      <c r="M10">
        <f t="shared" si="1"/>
        <v>0</v>
      </c>
      <c r="N10">
        <f t="shared" si="1"/>
        <v>0</v>
      </c>
      <c r="O10">
        <f t="shared" si="1"/>
        <v>0</v>
      </c>
      <c r="P10">
        <f t="shared" si="1"/>
        <v>0</v>
      </c>
      <c r="Q10">
        <f t="shared" si="1"/>
        <v>0</v>
      </c>
      <c r="R10">
        <f t="shared" si="1"/>
        <v>0</v>
      </c>
      <c r="S10">
        <f t="shared" si="1"/>
        <v>0</v>
      </c>
      <c r="T10">
        <f t="shared" si="1"/>
        <v>0</v>
      </c>
      <c r="U10">
        <f t="shared" si="1"/>
        <v>0</v>
      </c>
      <c r="V10">
        <f t="shared" si="1"/>
        <v>0</v>
      </c>
      <c r="W10">
        <f t="shared" si="1"/>
        <v>0</v>
      </c>
      <c r="X10">
        <f t="shared" si="1"/>
        <v>0</v>
      </c>
      <c r="Y10">
        <v>8</v>
      </c>
    </row>
    <row r="11" spans="1:25">
      <c r="A11">
        <f t="shared" si="0"/>
        <v>14</v>
      </c>
      <c r="B11">
        <f t="shared" si="1"/>
        <v>20</v>
      </c>
      <c r="C11">
        <f t="shared" si="1"/>
        <v>27</v>
      </c>
      <c r="D11">
        <f t="shared" si="2"/>
        <v>32</v>
      </c>
      <c r="E11">
        <f t="shared" si="1"/>
        <v>38</v>
      </c>
      <c r="F11">
        <f t="shared" si="1"/>
        <v>44</v>
      </c>
      <c r="G11">
        <f t="shared" si="1"/>
        <v>28</v>
      </c>
      <c r="H11">
        <f t="shared" si="1"/>
        <v>32</v>
      </c>
      <c r="I11">
        <f t="shared" si="1"/>
        <v>34</v>
      </c>
      <c r="J11">
        <f t="shared" si="1"/>
        <v>0</v>
      </c>
      <c r="K11">
        <f t="shared" si="1"/>
        <v>0</v>
      </c>
      <c r="L11">
        <f t="shared" si="1"/>
        <v>0</v>
      </c>
      <c r="M11">
        <f t="shared" si="1"/>
        <v>0</v>
      </c>
      <c r="N11">
        <f t="shared" si="1"/>
        <v>0</v>
      </c>
      <c r="O11">
        <f t="shared" si="1"/>
        <v>0</v>
      </c>
      <c r="P11">
        <f t="shared" si="1"/>
        <v>0</v>
      </c>
      <c r="Q11">
        <f t="shared" si="1"/>
        <v>0</v>
      </c>
      <c r="R11">
        <f t="shared" si="1"/>
        <v>0</v>
      </c>
      <c r="S11">
        <f t="shared" si="1"/>
        <v>0</v>
      </c>
      <c r="T11">
        <f t="shared" si="1"/>
        <v>0</v>
      </c>
      <c r="U11">
        <f t="shared" si="1"/>
        <v>0</v>
      </c>
      <c r="V11">
        <f t="shared" si="1"/>
        <v>0</v>
      </c>
      <c r="W11">
        <f t="shared" si="1"/>
        <v>0</v>
      </c>
      <c r="X11">
        <f t="shared" si="1"/>
        <v>0</v>
      </c>
      <c r="Y11">
        <v>9</v>
      </c>
    </row>
    <row r="12" spans="1:25">
      <c r="A12">
        <f t="shared" si="0"/>
        <v>16</v>
      </c>
      <c r="B12">
        <f t="shared" si="1"/>
        <v>22</v>
      </c>
      <c r="C12">
        <f t="shared" si="1"/>
        <v>30</v>
      </c>
      <c r="D12">
        <f t="shared" si="2"/>
        <v>35</v>
      </c>
      <c r="E12">
        <f t="shared" si="1"/>
        <v>42</v>
      </c>
      <c r="F12">
        <f t="shared" si="1"/>
        <v>48</v>
      </c>
      <c r="G12">
        <f t="shared" si="1"/>
        <v>30</v>
      </c>
      <c r="H12">
        <f t="shared" si="1"/>
        <v>35</v>
      </c>
      <c r="I12">
        <f t="shared" si="1"/>
        <v>37</v>
      </c>
      <c r="J12">
        <f t="shared" si="1"/>
        <v>0</v>
      </c>
      <c r="K12">
        <f t="shared" si="1"/>
        <v>0</v>
      </c>
      <c r="L12">
        <f t="shared" si="1"/>
        <v>0</v>
      </c>
      <c r="M12">
        <f t="shared" si="1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T12">
        <f t="shared" si="1"/>
        <v>0</v>
      </c>
      <c r="U12">
        <f t="shared" si="1"/>
        <v>0</v>
      </c>
      <c r="V12">
        <f t="shared" si="1"/>
        <v>0</v>
      </c>
      <c r="W12">
        <f t="shared" si="1"/>
        <v>0</v>
      </c>
      <c r="X12">
        <f t="shared" si="1"/>
        <v>0</v>
      </c>
      <c r="Y12">
        <v>10</v>
      </c>
    </row>
    <row r="14" spans="1:25">
      <c r="A14" t="s">
        <v>5</v>
      </c>
    </row>
    <row r="15" spans="1:25">
      <c r="A15" t="s">
        <v>219</v>
      </c>
      <c r="B15" t="s">
        <v>220</v>
      </c>
      <c r="C15" t="s">
        <v>221</v>
      </c>
      <c r="D15" t="s">
        <v>222</v>
      </c>
      <c r="E15" t="s">
        <v>223</v>
      </c>
      <c r="F15" t="s">
        <v>224</v>
      </c>
      <c r="G15" t="s">
        <v>225</v>
      </c>
      <c r="H15" t="s">
        <v>226</v>
      </c>
      <c r="I15" t="s">
        <v>227</v>
      </c>
      <c r="J15">
        <v>15</v>
      </c>
      <c r="K15">
        <v>16</v>
      </c>
      <c r="L15">
        <v>17</v>
      </c>
      <c r="M15">
        <v>18</v>
      </c>
      <c r="N15">
        <v>19</v>
      </c>
      <c r="O15">
        <v>20</v>
      </c>
      <c r="P15">
        <v>25</v>
      </c>
      <c r="Q15">
        <v>30</v>
      </c>
      <c r="R15">
        <v>35</v>
      </c>
      <c r="S15">
        <v>40</v>
      </c>
      <c r="T15">
        <v>45</v>
      </c>
      <c r="U15">
        <v>50</v>
      </c>
      <c r="V15">
        <v>55</v>
      </c>
      <c r="W15">
        <v>60</v>
      </c>
      <c r="X15">
        <v>65</v>
      </c>
      <c r="Y15" t="s">
        <v>3</v>
      </c>
    </row>
    <row r="16" spans="1:25">
      <c r="A16">
        <f t="shared" ref="A16:D25" si="4">ROUND(A46,0)</f>
        <v>0</v>
      </c>
      <c r="B16">
        <f t="shared" si="4"/>
        <v>0</v>
      </c>
      <c r="C16">
        <f t="shared" si="4"/>
        <v>0</v>
      </c>
      <c r="D16">
        <f t="shared" si="4"/>
        <v>0</v>
      </c>
      <c r="E16">
        <f t="shared" ref="E16:X16" si="5">ROUND(E46,0)</f>
        <v>0</v>
      </c>
      <c r="F16">
        <f t="shared" si="5"/>
        <v>0</v>
      </c>
      <c r="G16">
        <f t="shared" si="5"/>
        <v>0</v>
      </c>
      <c r="H16">
        <f t="shared" si="5"/>
        <v>0</v>
      </c>
      <c r="I16">
        <f t="shared" si="5"/>
        <v>0</v>
      </c>
      <c r="J16">
        <f t="shared" si="5"/>
        <v>0</v>
      </c>
      <c r="K16">
        <f t="shared" si="5"/>
        <v>0</v>
      </c>
      <c r="L16">
        <f t="shared" si="5"/>
        <v>0</v>
      </c>
      <c r="M16">
        <f t="shared" si="5"/>
        <v>0</v>
      </c>
      <c r="N16">
        <f t="shared" si="5"/>
        <v>0</v>
      </c>
      <c r="O16">
        <f t="shared" si="5"/>
        <v>0</v>
      </c>
      <c r="P16">
        <f t="shared" si="5"/>
        <v>0</v>
      </c>
      <c r="Q16">
        <f t="shared" si="5"/>
        <v>0</v>
      </c>
      <c r="R16">
        <f t="shared" si="5"/>
        <v>0</v>
      </c>
      <c r="S16">
        <f t="shared" si="5"/>
        <v>0</v>
      </c>
      <c r="T16">
        <f t="shared" si="5"/>
        <v>0</v>
      </c>
      <c r="U16">
        <f t="shared" si="5"/>
        <v>0</v>
      </c>
      <c r="V16">
        <f t="shared" si="5"/>
        <v>0</v>
      </c>
      <c r="W16">
        <f t="shared" si="5"/>
        <v>0</v>
      </c>
      <c r="X16">
        <f t="shared" si="5"/>
        <v>0</v>
      </c>
      <c r="Y16">
        <v>1</v>
      </c>
    </row>
    <row r="17" spans="1:25">
      <c r="A17">
        <f t="shared" si="4"/>
        <v>2</v>
      </c>
      <c r="B17">
        <f t="shared" si="4"/>
        <v>3</v>
      </c>
      <c r="C17">
        <f t="shared" si="4"/>
        <v>4</v>
      </c>
      <c r="D17">
        <f t="shared" si="4"/>
        <v>5</v>
      </c>
      <c r="E17">
        <f t="shared" ref="E17:X17" si="6">ROUND(E47,0)</f>
        <v>6</v>
      </c>
      <c r="F17">
        <f t="shared" si="6"/>
        <v>7</v>
      </c>
      <c r="G17">
        <f t="shared" si="6"/>
        <v>6</v>
      </c>
      <c r="H17">
        <f t="shared" si="6"/>
        <v>7</v>
      </c>
      <c r="I17">
        <f t="shared" si="6"/>
        <v>7</v>
      </c>
      <c r="J17">
        <f t="shared" si="6"/>
        <v>0</v>
      </c>
      <c r="K17">
        <f t="shared" si="6"/>
        <v>0</v>
      </c>
      <c r="L17">
        <f t="shared" si="6"/>
        <v>0</v>
      </c>
      <c r="M17">
        <f t="shared" si="6"/>
        <v>0</v>
      </c>
      <c r="N17">
        <f t="shared" si="6"/>
        <v>0</v>
      </c>
      <c r="O17">
        <f t="shared" si="6"/>
        <v>0</v>
      </c>
      <c r="P17">
        <f t="shared" si="6"/>
        <v>0</v>
      </c>
      <c r="Q17">
        <f t="shared" si="6"/>
        <v>0</v>
      </c>
      <c r="R17">
        <f t="shared" si="6"/>
        <v>0</v>
      </c>
      <c r="S17">
        <f t="shared" si="6"/>
        <v>0</v>
      </c>
      <c r="T17">
        <f t="shared" si="6"/>
        <v>0</v>
      </c>
      <c r="U17">
        <f t="shared" si="6"/>
        <v>0</v>
      </c>
      <c r="V17">
        <f t="shared" si="6"/>
        <v>0</v>
      </c>
      <c r="W17">
        <f t="shared" si="6"/>
        <v>0</v>
      </c>
      <c r="X17">
        <f t="shared" si="6"/>
        <v>0</v>
      </c>
      <c r="Y17">
        <v>2</v>
      </c>
    </row>
    <row r="18" spans="1:25">
      <c r="A18">
        <f t="shared" si="4"/>
        <v>3</v>
      </c>
      <c r="B18">
        <f t="shared" si="4"/>
        <v>4</v>
      </c>
      <c r="C18">
        <f t="shared" si="4"/>
        <v>5</v>
      </c>
      <c r="D18">
        <f t="shared" si="4"/>
        <v>7</v>
      </c>
      <c r="E18">
        <f t="shared" ref="E18:X18" si="7">ROUND(E48,0)</f>
        <v>8</v>
      </c>
      <c r="F18">
        <f t="shared" si="7"/>
        <v>10</v>
      </c>
      <c r="G18">
        <f t="shared" si="7"/>
        <v>8</v>
      </c>
      <c r="H18">
        <f t="shared" si="7"/>
        <v>9</v>
      </c>
      <c r="I18">
        <f t="shared" si="7"/>
        <v>9</v>
      </c>
      <c r="J18">
        <f t="shared" si="7"/>
        <v>0</v>
      </c>
      <c r="K18">
        <f t="shared" si="7"/>
        <v>0</v>
      </c>
      <c r="L18">
        <f t="shared" si="7"/>
        <v>0</v>
      </c>
      <c r="M18">
        <f t="shared" si="7"/>
        <v>0</v>
      </c>
      <c r="N18">
        <f t="shared" si="7"/>
        <v>0</v>
      </c>
      <c r="O18">
        <f t="shared" si="7"/>
        <v>0</v>
      </c>
      <c r="P18">
        <f t="shared" si="7"/>
        <v>0</v>
      </c>
      <c r="Q18">
        <f t="shared" si="7"/>
        <v>0</v>
      </c>
      <c r="R18">
        <f t="shared" si="7"/>
        <v>0</v>
      </c>
      <c r="S18">
        <f t="shared" si="7"/>
        <v>0</v>
      </c>
      <c r="T18">
        <f t="shared" si="7"/>
        <v>0</v>
      </c>
      <c r="U18">
        <f t="shared" si="7"/>
        <v>0</v>
      </c>
      <c r="V18">
        <f t="shared" si="7"/>
        <v>0</v>
      </c>
      <c r="W18">
        <f t="shared" si="7"/>
        <v>0</v>
      </c>
      <c r="X18">
        <f t="shared" si="7"/>
        <v>0</v>
      </c>
      <c r="Y18">
        <v>3</v>
      </c>
    </row>
    <row r="19" spans="1:25">
      <c r="A19">
        <f t="shared" si="4"/>
        <v>4</v>
      </c>
      <c r="B19">
        <f t="shared" si="4"/>
        <v>6</v>
      </c>
      <c r="C19">
        <f t="shared" si="4"/>
        <v>7</v>
      </c>
      <c r="D19">
        <f t="shared" si="4"/>
        <v>9</v>
      </c>
      <c r="E19">
        <f t="shared" ref="E19:X19" si="8">ROUND(E49,0)</f>
        <v>10</v>
      </c>
      <c r="F19">
        <f t="shared" si="8"/>
        <v>12</v>
      </c>
      <c r="G19">
        <f t="shared" si="8"/>
        <v>10</v>
      </c>
      <c r="H19">
        <f t="shared" si="8"/>
        <v>11</v>
      </c>
      <c r="I19">
        <f t="shared" si="8"/>
        <v>11</v>
      </c>
      <c r="J19">
        <f t="shared" si="8"/>
        <v>0</v>
      </c>
      <c r="K19">
        <f t="shared" si="8"/>
        <v>0</v>
      </c>
      <c r="L19">
        <f t="shared" si="8"/>
        <v>0</v>
      </c>
      <c r="M19">
        <f t="shared" si="8"/>
        <v>0</v>
      </c>
      <c r="N19">
        <f t="shared" si="8"/>
        <v>0</v>
      </c>
      <c r="O19">
        <f t="shared" si="8"/>
        <v>0</v>
      </c>
      <c r="P19">
        <f t="shared" si="8"/>
        <v>0</v>
      </c>
      <c r="Q19">
        <f t="shared" si="8"/>
        <v>0</v>
      </c>
      <c r="R19">
        <f t="shared" si="8"/>
        <v>0</v>
      </c>
      <c r="S19">
        <f t="shared" si="8"/>
        <v>0</v>
      </c>
      <c r="T19">
        <f t="shared" si="8"/>
        <v>0</v>
      </c>
      <c r="U19">
        <f t="shared" si="8"/>
        <v>0</v>
      </c>
      <c r="V19">
        <f t="shared" si="8"/>
        <v>0</v>
      </c>
      <c r="W19">
        <f t="shared" si="8"/>
        <v>0</v>
      </c>
      <c r="X19">
        <f t="shared" si="8"/>
        <v>0</v>
      </c>
      <c r="Y19">
        <v>4</v>
      </c>
    </row>
    <row r="20" spans="1:25">
      <c r="A20">
        <f t="shared" si="4"/>
        <v>5</v>
      </c>
      <c r="B20">
        <f t="shared" si="4"/>
        <v>7</v>
      </c>
      <c r="C20">
        <f t="shared" si="4"/>
        <v>9</v>
      </c>
      <c r="D20">
        <f t="shared" si="4"/>
        <v>11</v>
      </c>
      <c r="E20">
        <f t="shared" ref="E20:X20" si="9">ROUND(E50,0)</f>
        <v>13</v>
      </c>
      <c r="F20">
        <f t="shared" si="9"/>
        <v>15</v>
      </c>
      <c r="G20">
        <f t="shared" si="9"/>
        <v>11</v>
      </c>
      <c r="H20">
        <f t="shared" si="9"/>
        <v>13</v>
      </c>
      <c r="I20">
        <f t="shared" si="9"/>
        <v>13</v>
      </c>
      <c r="J20">
        <f t="shared" si="9"/>
        <v>0</v>
      </c>
      <c r="K20">
        <f t="shared" si="9"/>
        <v>0</v>
      </c>
      <c r="L20">
        <f t="shared" si="9"/>
        <v>0</v>
      </c>
      <c r="M20">
        <f t="shared" si="9"/>
        <v>0</v>
      </c>
      <c r="N20">
        <f t="shared" si="9"/>
        <v>0</v>
      </c>
      <c r="O20">
        <f t="shared" si="9"/>
        <v>0</v>
      </c>
      <c r="P20">
        <f t="shared" si="9"/>
        <v>0</v>
      </c>
      <c r="Q20">
        <f t="shared" si="9"/>
        <v>0</v>
      </c>
      <c r="R20">
        <f t="shared" si="9"/>
        <v>0</v>
      </c>
      <c r="S20">
        <f t="shared" si="9"/>
        <v>0</v>
      </c>
      <c r="T20">
        <f t="shared" si="9"/>
        <v>0</v>
      </c>
      <c r="U20">
        <f t="shared" si="9"/>
        <v>0</v>
      </c>
      <c r="V20">
        <f t="shared" si="9"/>
        <v>0</v>
      </c>
      <c r="W20">
        <f t="shared" si="9"/>
        <v>0</v>
      </c>
      <c r="X20">
        <f t="shared" si="9"/>
        <v>0</v>
      </c>
      <c r="Y20">
        <v>5</v>
      </c>
    </row>
    <row r="21" spans="1:25">
      <c r="A21">
        <f t="shared" si="4"/>
        <v>6</v>
      </c>
      <c r="B21">
        <f t="shared" si="4"/>
        <v>8</v>
      </c>
      <c r="C21">
        <f t="shared" si="4"/>
        <v>11</v>
      </c>
      <c r="D21">
        <f t="shared" si="4"/>
        <v>13</v>
      </c>
      <c r="E21">
        <f t="shared" ref="E21:X21" si="10">ROUND(E51,0)</f>
        <v>15</v>
      </c>
      <c r="F21">
        <f t="shared" si="10"/>
        <v>18</v>
      </c>
      <c r="G21">
        <f t="shared" si="10"/>
        <v>14</v>
      </c>
      <c r="H21">
        <f t="shared" si="10"/>
        <v>15</v>
      </c>
      <c r="I21">
        <f t="shared" si="10"/>
        <v>16</v>
      </c>
      <c r="J21">
        <f t="shared" si="10"/>
        <v>0</v>
      </c>
      <c r="K21">
        <f t="shared" si="10"/>
        <v>0</v>
      </c>
      <c r="L21">
        <f t="shared" si="10"/>
        <v>0</v>
      </c>
      <c r="M21">
        <f t="shared" si="10"/>
        <v>0</v>
      </c>
      <c r="N21">
        <f t="shared" si="10"/>
        <v>0</v>
      </c>
      <c r="O21">
        <f t="shared" si="10"/>
        <v>0</v>
      </c>
      <c r="P21">
        <f t="shared" si="10"/>
        <v>0</v>
      </c>
      <c r="Q21">
        <f t="shared" si="10"/>
        <v>0</v>
      </c>
      <c r="R21">
        <f t="shared" si="10"/>
        <v>0</v>
      </c>
      <c r="S21">
        <f t="shared" si="10"/>
        <v>0</v>
      </c>
      <c r="T21">
        <f t="shared" si="10"/>
        <v>0</v>
      </c>
      <c r="U21">
        <f t="shared" si="10"/>
        <v>0</v>
      </c>
      <c r="V21">
        <f t="shared" si="10"/>
        <v>0</v>
      </c>
      <c r="W21">
        <f t="shared" si="10"/>
        <v>0</v>
      </c>
      <c r="X21">
        <f t="shared" si="10"/>
        <v>0</v>
      </c>
      <c r="Y21">
        <v>6</v>
      </c>
    </row>
    <row r="22" spans="1:25">
      <c r="A22">
        <f t="shared" si="4"/>
        <v>7</v>
      </c>
      <c r="B22">
        <f t="shared" si="4"/>
        <v>10</v>
      </c>
      <c r="C22">
        <f t="shared" si="4"/>
        <v>12</v>
      </c>
      <c r="D22">
        <f t="shared" si="4"/>
        <v>15</v>
      </c>
      <c r="E22">
        <f t="shared" ref="E22:X22" si="11">ROUND(E52,0)</f>
        <v>17</v>
      </c>
      <c r="F22">
        <f t="shared" si="11"/>
        <v>21</v>
      </c>
      <c r="G22">
        <f t="shared" si="11"/>
        <v>16</v>
      </c>
      <c r="H22">
        <f t="shared" si="11"/>
        <v>17</v>
      </c>
      <c r="I22">
        <f t="shared" si="11"/>
        <v>18</v>
      </c>
      <c r="J22">
        <f t="shared" si="11"/>
        <v>0</v>
      </c>
      <c r="K22">
        <f t="shared" si="11"/>
        <v>0</v>
      </c>
      <c r="L22">
        <f t="shared" si="11"/>
        <v>0</v>
      </c>
      <c r="M22">
        <f t="shared" si="11"/>
        <v>0</v>
      </c>
      <c r="N22">
        <f t="shared" si="11"/>
        <v>0</v>
      </c>
      <c r="O22">
        <f t="shared" si="11"/>
        <v>0</v>
      </c>
      <c r="P22">
        <f t="shared" si="11"/>
        <v>0</v>
      </c>
      <c r="Q22">
        <f t="shared" si="11"/>
        <v>0</v>
      </c>
      <c r="R22">
        <f t="shared" si="11"/>
        <v>0</v>
      </c>
      <c r="S22">
        <f t="shared" si="11"/>
        <v>0</v>
      </c>
      <c r="T22">
        <f t="shared" si="11"/>
        <v>0</v>
      </c>
      <c r="U22">
        <f t="shared" si="11"/>
        <v>0</v>
      </c>
      <c r="V22">
        <f t="shared" si="11"/>
        <v>0</v>
      </c>
      <c r="W22">
        <f t="shared" si="11"/>
        <v>0</v>
      </c>
      <c r="X22">
        <f t="shared" si="11"/>
        <v>0</v>
      </c>
      <c r="Y22">
        <v>7</v>
      </c>
    </row>
    <row r="23" spans="1:25">
      <c r="A23">
        <f t="shared" si="4"/>
        <v>8</v>
      </c>
      <c r="B23">
        <f t="shared" si="4"/>
        <v>11</v>
      </c>
      <c r="C23">
        <f t="shared" si="4"/>
        <v>14</v>
      </c>
      <c r="D23">
        <f t="shared" si="4"/>
        <v>17</v>
      </c>
      <c r="E23">
        <f t="shared" ref="E23:X23" si="12">ROUND(E53,0)</f>
        <v>19</v>
      </c>
      <c r="F23">
        <f t="shared" si="12"/>
        <v>24</v>
      </c>
      <c r="G23">
        <f t="shared" si="12"/>
        <v>17</v>
      </c>
      <c r="H23">
        <f t="shared" si="12"/>
        <v>19</v>
      </c>
      <c r="I23">
        <f t="shared" si="12"/>
        <v>21</v>
      </c>
      <c r="J23">
        <f t="shared" si="12"/>
        <v>0</v>
      </c>
      <c r="K23">
        <f t="shared" si="12"/>
        <v>0</v>
      </c>
      <c r="L23">
        <f t="shared" si="12"/>
        <v>0</v>
      </c>
      <c r="M23">
        <f t="shared" si="12"/>
        <v>0</v>
      </c>
      <c r="N23">
        <f t="shared" si="12"/>
        <v>0</v>
      </c>
      <c r="O23">
        <f t="shared" si="12"/>
        <v>0</v>
      </c>
      <c r="P23">
        <f t="shared" si="12"/>
        <v>0</v>
      </c>
      <c r="Q23">
        <f t="shared" si="12"/>
        <v>0</v>
      </c>
      <c r="R23">
        <f t="shared" si="12"/>
        <v>0</v>
      </c>
      <c r="S23">
        <f t="shared" si="12"/>
        <v>0</v>
      </c>
      <c r="T23">
        <f t="shared" si="12"/>
        <v>0</v>
      </c>
      <c r="U23">
        <f t="shared" si="12"/>
        <v>0</v>
      </c>
      <c r="V23">
        <f t="shared" si="12"/>
        <v>0</v>
      </c>
      <c r="W23">
        <f t="shared" si="12"/>
        <v>0</v>
      </c>
      <c r="X23">
        <f t="shared" si="12"/>
        <v>0</v>
      </c>
      <c r="Y23">
        <v>8</v>
      </c>
    </row>
    <row r="24" spans="1:25">
      <c r="A24">
        <f t="shared" si="4"/>
        <v>9</v>
      </c>
      <c r="B24">
        <f t="shared" si="4"/>
        <v>12</v>
      </c>
      <c r="C24">
        <f t="shared" si="4"/>
        <v>15</v>
      </c>
      <c r="D24">
        <f t="shared" si="4"/>
        <v>18</v>
      </c>
      <c r="E24">
        <f t="shared" ref="E24:X24" si="13">ROUND(E54,0)</f>
        <v>22</v>
      </c>
      <c r="F24">
        <f t="shared" si="13"/>
        <v>26</v>
      </c>
      <c r="G24">
        <f t="shared" si="13"/>
        <v>19</v>
      </c>
      <c r="H24">
        <f t="shared" si="13"/>
        <v>22</v>
      </c>
      <c r="I24">
        <f t="shared" si="13"/>
        <v>23</v>
      </c>
      <c r="J24">
        <f t="shared" si="13"/>
        <v>0</v>
      </c>
      <c r="K24">
        <f t="shared" si="13"/>
        <v>0</v>
      </c>
      <c r="L24">
        <f t="shared" si="13"/>
        <v>0</v>
      </c>
      <c r="M24">
        <f t="shared" si="13"/>
        <v>0</v>
      </c>
      <c r="N24">
        <f t="shared" si="13"/>
        <v>0</v>
      </c>
      <c r="O24">
        <f t="shared" si="13"/>
        <v>0</v>
      </c>
      <c r="P24">
        <f t="shared" si="13"/>
        <v>0</v>
      </c>
      <c r="Q24">
        <f t="shared" si="13"/>
        <v>0</v>
      </c>
      <c r="R24">
        <f t="shared" si="13"/>
        <v>0</v>
      </c>
      <c r="S24">
        <f t="shared" si="13"/>
        <v>0</v>
      </c>
      <c r="T24">
        <f t="shared" si="13"/>
        <v>0</v>
      </c>
      <c r="U24">
        <f t="shared" si="13"/>
        <v>0</v>
      </c>
      <c r="V24">
        <f t="shared" si="13"/>
        <v>0</v>
      </c>
      <c r="W24">
        <f t="shared" si="13"/>
        <v>0</v>
      </c>
      <c r="X24">
        <f t="shared" si="13"/>
        <v>0</v>
      </c>
      <c r="Y24">
        <v>9</v>
      </c>
    </row>
    <row r="25" spans="1:25">
      <c r="A25">
        <f t="shared" si="4"/>
        <v>10</v>
      </c>
      <c r="B25">
        <f t="shared" si="4"/>
        <v>13</v>
      </c>
      <c r="C25">
        <f t="shared" si="4"/>
        <v>17</v>
      </c>
      <c r="D25">
        <f t="shared" si="4"/>
        <v>20</v>
      </c>
      <c r="E25">
        <f t="shared" ref="E25:X25" si="14">ROUND(E55,0)</f>
        <v>24</v>
      </c>
      <c r="F25">
        <f t="shared" si="14"/>
        <v>29</v>
      </c>
      <c r="G25">
        <f t="shared" si="14"/>
        <v>21</v>
      </c>
      <c r="H25">
        <f t="shared" si="14"/>
        <v>24</v>
      </c>
      <c r="I25">
        <f t="shared" si="14"/>
        <v>25</v>
      </c>
      <c r="J25">
        <f t="shared" si="14"/>
        <v>0</v>
      </c>
      <c r="K25">
        <f t="shared" si="14"/>
        <v>0</v>
      </c>
      <c r="L25">
        <f t="shared" si="14"/>
        <v>0</v>
      </c>
      <c r="M25">
        <f t="shared" si="14"/>
        <v>0</v>
      </c>
      <c r="N25">
        <f t="shared" si="14"/>
        <v>0</v>
      </c>
      <c r="O25">
        <f t="shared" si="14"/>
        <v>0</v>
      </c>
      <c r="P25">
        <f t="shared" si="14"/>
        <v>0</v>
      </c>
      <c r="Q25">
        <f t="shared" si="14"/>
        <v>0</v>
      </c>
      <c r="R25">
        <f t="shared" si="14"/>
        <v>0</v>
      </c>
      <c r="S25">
        <f t="shared" si="14"/>
        <v>0</v>
      </c>
      <c r="T25">
        <f t="shared" si="14"/>
        <v>0</v>
      </c>
      <c r="U25">
        <f t="shared" si="14"/>
        <v>0</v>
      </c>
      <c r="V25">
        <f t="shared" si="14"/>
        <v>0</v>
      </c>
      <c r="W25">
        <f t="shared" si="14"/>
        <v>0</v>
      </c>
      <c r="X25">
        <f t="shared" si="14"/>
        <v>0</v>
      </c>
      <c r="Y25">
        <v>10</v>
      </c>
    </row>
    <row r="30" spans="1:25">
      <c r="A30" t="s">
        <v>326</v>
      </c>
    </row>
    <row r="31" spans="1:25">
      <c r="A31" t="s">
        <v>4</v>
      </c>
    </row>
    <row r="32" spans="1:25">
      <c r="A32" t="s">
        <v>131</v>
      </c>
      <c r="B32" t="s">
        <v>132</v>
      </c>
      <c r="C32" t="s">
        <v>133</v>
      </c>
      <c r="D32" t="s">
        <v>134</v>
      </c>
      <c r="E32" t="s">
        <v>135</v>
      </c>
      <c r="F32" t="s">
        <v>136</v>
      </c>
      <c r="G32" t="s">
        <v>137</v>
      </c>
      <c r="H32" t="s">
        <v>138</v>
      </c>
      <c r="I32" t="s">
        <v>139</v>
      </c>
      <c r="J32">
        <v>15</v>
      </c>
      <c r="K32">
        <v>16</v>
      </c>
      <c r="L32">
        <v>17</v>
      </c>
      <c r="M32">
        <v>18</v>
      </c>
      <c r="N32">
        <v>19</v>
      </c>
      <c r="O32">
        <v>20</v>
      </c>
      <c r="P32">
        <v>25</v>
      </c>
      <c r="Q32">
        <v>30</v>
      </c>
      <c r="R32">
        <v>35</v>
      </c>
      <c r="S32">
        <v>40</v>
      </c>
      <c r="T32">
        <v>45</v>
      </c>
      <c r="U32">
        <v>50</v>
      </c>
      <c r="V32">
        <v>55</v>
      </c>
      <c r="W32">
        <v>60</v>
      </c>
      <c r="X32">
        <v>65</v>
      </c>
      <c r="Y32" t="s">
        <v>3</v>
      </c>
    </row>
    <row r="33" spans="1: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1</v>
      </c>
    </row>
    <row r="34" spans="1:25">
      <c r="A34">
        <v>2.7499999999999991</v>
      </c>
      <c r="B34">
        <v>3.5575000000000001</v>
      </c>
      <c r="C34">
        <v>4.9674999999999994</v>
      </c>
      <c r="D34">
        <v>6.6525000000000016</v>
      </c>
      <c r="E34">
        <v>8.6925000000000008</v>
      </c>
      <c r="F34">
        <v>10.252500000000001</v>
      </c>
      <c r="G34">
        <v>9.5675000000000008</v>
      </c>
      <c r="H34">
        <v>11.562499999999998</v>
      </c>
      <c r="I34">
        <v>13.977500000000001</v>
      </c>
      <c r="Y34">
        <v>2</v>
      </c>
    </row>
    <row r="35" spans="1:25">
      <c r="A35">
        <v>4.3299999999999992</v>
      </c>
      <c r="B35">
        <v>5.8324999999999996</v>
      </c>
      <c r="C35">
        <v>8.0225000000000009</v>
      </c>
      <c r="D35">
        <v>10.157500000000002</v>
      </c>
      <c r="E35">
        <v>12.7575</v>
      </c>
      <c r="F35">
        <v>14.9375</v>
      </c>
      <c r="G35">
        <v>12.102500000000001</v>
      </c>
      <c r="H35">
        <v>14.3675</v>
      </c>
      <c r="I35">
        <v>16.752500000000001</v>
      </c>
      <c r="Y35">
        <v>3</v>
      </c>
    </row>
    <row r="36" spans="1:25">
      <c r="A36">
        <v>5.9099999999999993</v>
      </c>
      <c r="B36">
        <v>8.1074999999999999</v>
      </c>
      <c r="C36">
        <v>11.077500000000001</v>
      </c>
      <c r="D36">
        <v>13.662500000000001</v>
      </c>
      <c r="E36">
        <v>16.822500000000002</v>
      </c>
      <c r="F36">
        <v>19.622499999999999</v>
      </c>
      <c r="G36">
        <v>14.637500000000001</v>
      </c>
      <c r="H36">
        <v>17.172499999999999</v>
      </c>
      <c r="I36">
        <v>19.527500000000003</v>
      </c>
      <c r="Y36">
        <v>4</v>
      </c>
    </row>
    <row r="37" spans="1:25">
      <c r="A37">
        <v>7</v>
      </c>
      <c r="B37">
        <v>10</v>
      </c>
      <c r="C37">
        <v>14</v>
      </c>
      <c r="D37">
        <v>17</v>
      </c>
      <c r="E37">
        <v>20.887500000000003</v>
      </c>
      <c r="F37">
        <v>24.307499999999997</v>
      </c>
      <c r="G37">
        <v>17.172499999999999</v>
      </c>
      <c r="H37">
        <v>19.977499999999999</v>
      </c>
      <c r="I37">
        <v>22.302500000000002</v>
      </c>
      <c r="Y37">
        <v>5</v>
      </c>
    </row>
    <row r="38" spans="1:25">
      <c r="A38">
        <v>10</v>
      </c>
      <c r="B38">
        <v>13</v>
      </c>
      <c r="C38">
        <v>18</v>
      </c>
      <c r="D38">
        <v>21</v>
      </c>
      <c r="E38">
        <v>25</v>
      </c>
      <c r="F38">
        <v>29</v>
      </c>
      <c r="G38">
        <v>20</v>
      </c>
      <c r="H38">
        <v>23</v>
      </c>
      <c r="I38">
        <v>26</v>
      </c>
      <c r="Y38">
        <v>6</v>
      </c>
    </row>
    <row r="39" spans="1:25">
      <c r="A39">
        <v>11</v>
      </c>
      <c r="B39">
        <v>15</v>
      </c>
      <c r="C39">
        <v>21</v>
      </c>
      <c r="D39">
        <v>25</v>
      </c>
      <c r="E39">
        <v>30</v>
      </c>
      <c r="F39">
        <v>34</v>
      </c>
      <c r="G39">
        <v>23</v>
      </c>
      <c r="H39">
        <v>26</v>
      </c>
      <c r="I39">
        <v>28</v>
      </c>
      <c r="Y39">
        <v>7</v>
      </c>
    </row>
    <row r="40" spans="1:25">
      <c r="A40">
        <v>13</v>
      </c>
      <c r="B40">
        <v>18</v>
      </c>
      <c r="C40">
        <v>24</v>
      </c>
      <c r="D40">
        <v>28</v>
      </c>
      <c r="E40">
        <v>34</v>
      </c>
      <c r="F40">
        <v>39</v>
      </c>
      <c r="G40">
        <v>25</v>
      </c>
      <c r="H40">
        <v>29</v>
      </c>
      <c r="I40">
        <v>31</v>
      </c>
      <c r="Y40">
        <v>8</v>
      </c>
    </row>
    <row r="41" spans="1:25">
      <c r="A41">
        <v>14</v>
      </c>
      <c r="B41">
        <v>20</v>
      </c>
      <c r="C41">
        <v>27</v>
      </c>
      <c r="D41">
        <v>32</v>
      </c>
      <c r="E41">
        <v>38</v>
      </c>
      <c r="F41">
        <v>44</v>
      </c>
      <c r="G41">
        <v>28</v>
      </c>
      <c r="H41">
        <v>32</v>
      </c>
      <c r="I41">
        <v>34</v>
      </c>
      <c r="Y41">
        <v>9</v>
      </c>
    </row>
    <row r="42" spans="1:25">
      <c r="A42">
        <v>16</v>
      </c>
      <c r="B42">
        <v>22</v>
      </c>
      <c r="C42">
        <v>30</v>
      </c>
      <c r="D42">
        <v>35</v>
      </c>
      <c r="E42">
        <v>42</v>
      </c>
      <c r="F42">
        <v>48</v>
      </c>
      <c r="G42">
        <v>30</v>
      </c>
      <c r="H42">
        <v>35</v>
      </c>
      <c r="I42">
        <v>37</v>
      </c>
      <c r="Y42">
        <v>10</v>
      </c>
    </row>
    <row r="44" spans="1:25">
      <c r="A44" t="s">
        <v>5</v>
      </c>
    </row>
    <row r="45" spans="1:25">
      <c r="A45" t="s">
        <v>131</v>
      </c>
      <c r="B45" t="s">
        <v>132</v>
      </c>
      <c r="C45" t="s">
        <v>133</v>
      </c>
      <c r="D45" t="s">
        <v>134</v>
      </c>
      <c r="E45" t="s">
        <v>135</v>
      </c>
      <c r="F45" t="s">
        <v>136</v>
      </c>
      <c r="G45" t="s">
        <v>137</v>
      </c>
      <c r="H45" t="s">
        <v>138</v>
      </c>
      <c r="I45" t="s">
        <v>139</v>
      </c>
      <c r="J45">
        <v>15</v>
      </c>
      <c r="K45">
        <v>16</v>
      </c>
      <c r="L45">
        <v>17</v>
      </c>
      <c r="M45">
        <v>18</v>
      </c>
      <c r="N45">
        <v>19</v>
      </c>
      <c r="O45">
        <v>20</v>
      </c>
      <c r="P45">
        <v>25</v>
      </c>
      <c r="Q45">
        <v>30</v>
      </c>
      <c r="R45">
        <v>35</v>
      </c>
      <c r="S45">
        <v>40</v>
      </c>
      <c r="T45">
        <v>45</v>
      </c>
      <c r="U45">
        <v>50</v>
      </c>
      <c r="V45">
        <v>55</v>
      </c>
      <c r="W45">
        <v>60</v>
      </c>
      <c r="X45">
        <v>65</v>
      </c>
      <c r="Y45" t="s">
        <v>3</v>
      </c>
    </row>
    <row r="46" spans="1:25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1</v>
      </c>
    </row>
    <row r="47" spans="1:25">
      <c r="A47">
        <v>2.2949999999999999</v>
      </c>
      <c r="B47">
        <v>3.1274999999999995</v>
      </c>
      <c r="C47">
        <v>3.9050000000000002</v>
      </c>
      <c r="D47">
        <v>5.2600000000000007</v>
      </c>
      <c r="E47">
        <v>6.18</v>
      </c>
      <c r="F47">
        <v>6.9649999999999999</v>
      </c>
      <c r="G47">
        <v>5.9424999999999999</v>
      </c>
      <c r="H47">
        <v>6.5099999999999989</v>
      </c>
      <c r="I47">
        <v>6.9050000000000002</v>
      </c>
      <c r="Y47">
        <v>2</v>
      </c>
    </row>
    <row r="48" spans="1:25">
      <c r="A48">
        <v>3.2450000000000001</v>
      </c>
      <c r="B48">
        <v>4.3424999999999994</v>
      </c>
      <c r="C48">
        <v>5.4749999999999996</v>
      </c>
      <c r="D48">
        <v>7.080000000000001</v>
      </c>
      <c r="E48">
        <v>8.2999999999999989</v>
      </c>
      <c r="F48">
        <v>9.6549999999999994</v>
      </c>
      <c r="G48">
        <v>7.7675000000000001</v>
      </c>
      <c r="H48">
        <v>8.59</v>
      </c>
      <c r="I48">
        <v>9.0950000000000006</v>
      </c>
      <c r="Y48">
        <v>3</v>
      </c>
    </row>
    <row r="49" spans="1:25">
      <c r="A49">
        <v>4.1950000000000003</v>
      </c>
      <c r="B49">
        <v>5.5574999999999992</v>
      </c>
      <c r="C49">
        <v>7.0449999999999999</v>
      </c>
      <c r="D49">
        <v>8.9</v>
      </c>
      <c r="E49">
        <v>10.42</v>
      </c>
      <c r="F49">
        <v>12.344999999999999</v>
      </c>
      <c r="G49">
        <v>9.5925000000000011</v>
      </c>
      <c r="H49">
        <v>10.669999999999998</v>
      </c>
      <c r="I49">
        <v>11.285</v>
      </c>
      <c r="Y49">
        <v>4</v>
      </c>
    </row>
    <row r="50" spans="1:25">
      <c r="A50">
        <v>5.1450000000000005</v>
      </c>
      <c r="B50">
        <v>6.7725</v>
      </c>
      <c r="C50">
        <v>8.6150000000000002</v>
      </c>
      <c r="D50">
        <v>10.72</v>
      </c>
      <c r="E50">
        <v>12.54</v>
      </c>
      <c r="F50">
        <v>15.034999999999998</v>
      </c>
      <c r="G50">
        <v>11.4175</v>
      </c>
      <c r="H50">
        <v>12.75</v>
      </c>
      <c r="I50">
        <v>13.475</v>
      </c>
      <c r="Y50">
        <v>5</v>
      </c>
    </row>
    <row r="51" spans="1:25">
      <c r="A51">
        <v>6</v>
      </c>
      <c r="B51">
        <v>8</v>
      </c>
      <c r="C51">
        <v>11</v>
      </c>
      <c r="D51">
        <v>13</v>
      </c>
      <c r="E51">
        <v>15</v>
      </c>
      <c r="F51">
        <v>18</v>
      </c>
      <c r="G51">
        <v>14</v>
      </c>
      <c r="H51">
        <v>15</v>
      </c>
      <c r="I51">
        <v>16</v>
      </c>
      <c r="Y51">
        <v>6</v>
      </c>
    </row>
    <row r="52" spans="1:25">
      <c r="A52">
        <v>7</v>
      </c>
      <c r="B52">
        <v>10</v>
      </c>
      <c r="C52">
        <v>12</v>
      </c>
      <c r="D52">
        <v>15</v>
      </c>
      <c r="E52">
        <v>17</v>
      </c>
      <c r="F52">
        <v>21</v>
      </c>
      <c r="G52">
        <v>16</v>
      </c>
      <c r="H52">
        <v>17</v>
      </c>
      <c r="I52">
        <v>18</v>
      </c>
      <c r="Y52">
        <v>7</v>
      </c>
    </row>
    <row r="53" spans="1:25">
      <c r="A53">
        <v>8</v>
      </c>
      <c r="B53">
        <v>11</v>
      </c>
      <c r="C53">
        <v>14</v>
      </c>
      <c r="D53">
        <v>17</v>
      </c>
      <c r="E53">
        <v>19</v>
      </c>
      <c r="F53">
        <v>24</v>
      </c>
      <c r="G53">
        <v>17</v>
      </c>
      <c r="H53">
        <v>19</v>
      </c>
      <c r="I53">
        <v>21</v>
      </c>
      <c r="Y53">
        <v>8</v>
      </c>
    </row>
    <row r="54" spans="1:25">
      <c r="A54">
        <v>9</v>
      </c>
      <c r="B54">
        <v>12</v>
      </c>
      <c r="C54">
        <v>15</v>
      </c>
      <c r="D54">
        <v>18</v>
      </c>
      <c r="E54">
        <v>22</v>
      </c>
      <c r="F54">
        <v>26</v>
      </c>
      <c r="G54">
        <v>19</v>
      </c>
      <c r="H54">
        <v>22</v>
      </c>
      <c r="I54">
        <v>23</v>
      </c>
      <c r="Y54">
        <v>9</v>
      </c>
    </row>
    <row r="55" spans="1:25">
      <c r="A55">
        <v>10</v>
      </c>
      <c r="B55">
        <v>13</v>
      </c>
      <c r="C55">
        <v>17</v>
      </c>
      <c r="D55">
        <v>20</v>
      </c>
      <c r="E55">
        <v>24</v>
      </c>
      <c r="F55">
        <v>29</v>
      </c>
      <c r="G55">
        <v>21</v>
      </c>
      <c r="H55">
        <v>24</v>
      </c>
      <c r="I55">
        <v>25</v>
      </c>
      <c r="Y55">
        <v>10</v>
      </c>
    </row>
  </sheetData>
  <sheetProtection sheet="1" objects="1" scenarios="1"/>
  <phoneticPr fontId="3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A35C6-5429-43FA-8C90-8223EE036319}">
  <sheetPr codeName="Sheet13">
    <tabColor theme="1"/>
  </sheetPr>
  <dimension ref="A1:C35"/>
  <sheetViews>
    <sheetView workbookViewId="0"/>
  </sheetViews>
  <sheetFormatPr defaultColWidth="10.7109375" defaultRowHeight="12"/>
  <cols>
    <col min="1" max="25" width="4.7109375" customWidth="1"/>
  </cols>
  <sheetData>
    <row r="1" spans="1:3">
      <c r="A1" t="s">
        <v>4</v>
      </c>
    </row>
    <row r="2" spans="1:3">
      <c r="A2" t="s">
        <v>236</v>
      </c>
      <c r="B2" t="s">
        <v>237</v>
      </c>
      <c r="C2" t="s">
        <v>3</v>
      </c>
    </row>
    <row r="3" spans="1:3">
      <c r="A3" s="4">
        <f t="shared" ref="A3:B7" si="0">ROUND(A23,1)</f>
        <v>0</v>
      </c>
      <c r="B3" s="4">
        <f t="shared" si="0"/>
        <v>0</v>
      </c>
      <c r="C3">
        <v>1</v>
      </c>
    </row>
    <row r="4" spans="1:3">
      <c r="A4" s="4">
        <f t="shared" si="0"/>
        <v>3</v>
      </c>
      <c r="B4" s="4">
        <f t="shared" si="0"/>
        <v>3.5</v>
      </c>
      <c r="C4">
        <v>2</v>
      </c>
    </row>
    <row r="5" spans="1:3">
      <c r="A5" s="4">
        <f t="shared" si="0"/>
        <v>4.5</v>
      </c>
      <c r="B5" s="4">
        <f t="shared" si="0"/>
        <v>5.5</v>
      </c>
      <c r="C5">
        <v>3</v>
      </c>
    </row>
    <row r="6" spans="1:3">
      <c r="A6" s="4">
        <f t="shared" si="0"/>
        <v>6.5</v>
      </c>
      <c r="B6" s="4">
        <f t="shared" si="0"/>
        <v>8.5</v>
      </c>
      <c r="C6">
        <v>4</v>
      </c>
    </row>
    <row r="7" spans="1:3">
      <c r="A7" s="4">
        <f t="shared" si="0"/>
        <v>8.5</v>
      </c>
      <c r="B7" s="4">
        <f t="shared" si="0"/>
        <v>11</v>
      </c>
      <c r="C7">
        <v>5</v>
      </c>
    </row>
    <row r="9" spans="1:3">
      <c r="A9" t="s">
        <v>5</v>
      </c>
    </row>
    <row r="10" spans="1:3">
      <c r="A10" t="s">
        <v>236</v>
      </c>
      <c r="B10" t="s">
        <v>237</v>
      </c>
      <c r="C10" t="s">
        <v>3</v>
      </c>
    </row>
    <row r="11" spans="1:3">
      <c r="A11" s="4">
        <f t="shared" ref="A11:B15" si="1">ROUND(A31,1)</f>
        <v>0</v>
      </c>
      <c r="B11" s="4">
        <f t="shared" si="1"/>
        <v>0</v>
      </c>
      <c r="C11">
        <v>1</v>
      </c>
    </row>
    <row r="12" spans="1:3">
      <c r="A12" s="4">
        <f t="shared" si="1"/>
        <v>3</v>
      </c>
      <c r="B12" s="4">
        <f t="shared" si="1"/>
        <v>3.5</v>
      </c>
      <c r="C12">
        <v>2</v>
      </c>
    </row>
    <row r="13" spans="1:3">
      <c r="A13" s="4">
        <f t="shared" si="1"/>
        <v>4.5</v>
      </c>
      <c r="B13" s="4">
        <f t="shared" si="1"/>
        <v>5</v>
      </c>
      <c r="C13">
        <v>3</v>
      </c>
    </row>
    <row r="14" spans="1:3">
      <c r="A14" s="4">
        <f t="shared" si="1"/>
        <v>5.5</v>
      </c>
      <c r="B14" s="4">
        <f t="shared" si="1"/>
        <v>6.5</v>
      </c>
      <c r="C14">
        <v>4</v>
      </c>
    </row>
    <row r="15" spans="1:3">
      <c r="A15" s="4">
        <f t="shared" si="1"/>
        <v>7</v>
      </c>
      <c r="B15" s="4">
        <f t="shared" si="1"/>
        <v>8.5</v>
      </c>
      <c r="C15">
        <v>5</v>
      </c>
    </row>
    <row r="20" spans="1:3">
      <c r="A20" t="s">
        <v>326</v>
      </c>
    </row>
    <row r="21" spans="1:3">
      <c r="A21" t="s">
        <v>4</v>
      </c>
    </row>
    <row r="22" spans="1:3">
      <c r="A22" t="s">
        <v>236</v>
      </c>
      <c r="B22" t="s">
        <v>237</v>
      </c>
      <c r="C22" t="s">
        <v>3</v>
      </c>
    </row>
    <row r="23" spans="1:3">
      <c r="A23" s="4">
        <v>0</v>
      </c>
      <c r="B23" s="4">
        <v>0</v>
      </c>
      <c r="C23">
        <v>1</v>
      </c>
    </row>
    <row r="24" spans="1:3">
      <c r="A24" s="4">
        <v>3</v>
      </c>
      <c r="B24" s="4">
        <v>3.5</v>
      </c>
      <c r="C24">
        <v>2</v>
      </c>
    </row>
    <row r="25" spans="1:3">
      <c r="A25" s="4">
        <v>4.5</v>
      </c>
      <c r="B25" s="4">
        <v>5.5</v>
      </c>
      <c r="C25">
        <v>3</v>
      </c>
    </row>
    <row r="26" spans="1:3">
      <c r="A26">
        <v>6.5</v>
      </c>
      <c r="B26">
        <v>8.5</v>
      </c>
      <c r="C26">
        <v>4</v>
      </c>
    </row>
    <row r="27" spans="1:3">
      <c r="A27">
        <v>8.5</v>
      </c>
      <c r="B27">
        <v>11</v>
      </c>
      <c r="C27">
        <v>5</v>
      </c>
    </row>
    <row r="29" spans="1:3">
      <c r="A29" t="s">
        <v>5</v>
      </c>
    </row>
    <row r="30" spans="1:3">
      <c r="A30" t="s">
        <v>236</v>
      </c>
      <c r="B30" t="s">
        <v>237</v>
      </c>
      <c r="C30" t="s">
        <v>3</v>
      </c>
    </row>
    <row r="31" spans="1:3">
      <c r="A31" s="3">
        <v>0</v>
      </c>
      <c r="B31">
        <v>0</v>
      </c>
      <c r="C31">
        <v>1</v>
      </c>
    </row>
    <row r="32" spans="1:3">
      <c r="A32" s="5">
        <v>3</v>
      </c>
      <c r="B32">
        <v>3.5</v>
      </c>
      <c r="C32">
        <v>2</v>
      </c>
    </row>
    <row r="33" spans="1:3">
      <c r="A33" s="3">
        <v>4.5</v>
      </c>
      <c r="B33">
        <v>5</v>
      </c>
      <c r="C33">
        <v>3</v>
      </c>
    </row>
    <row r="34" spans="1:3">
      <c r="A34" s="3">
        <v>5.5</v>
      </c>
      <c r="B34">
        <v>6.5</v>
      </c>
      <c r="C34">
        <v>4</v>
      </c>
    </row>
    <row r="35" spans="1:3">
      <c r="A35" s="3">
        <v>7</v>
      </c>
      <c r="B35">
        <v>8.5</v>
      </c>
      <c r="C35">
        <v>5</v>
      </c>
    </row>
  </sheetData>
  <sheetProtection sheet="1" objects="1" scenarios="1"/>
  <phoneticPr fontId="3"/>
  <printOptions gridLinesSet="0"/>
  <pageMargins left="0.78700000000000003" right="0.78700000000000003" top="0.98399999999999999" bottom="0.98399999999999999" header="0.5" footer="0.5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18</vt:i4>
      </vt:variant>
    </vt:vector>
  </HeadingPairs>
  <TitlesOfParts>
    <vt:vector size="34" baseType="lpstr">
      <vt:lpstr>測定結果（小学生以上用）</vt:lpstr>
      <vt:lpstr>測定結果（幼児用）</vt:lpstr>
      <vt:lpstr>設定</vt:lpstr>
      <vt:lpstr>設定_幼児</vt:lpstr>
      <vt:lpstr>立得点表</vt:lpstr>
      <vt:lpstr>立得点表_幼児</vt:lpstr>
      <vt:lpstr>立3段得点表</vt:lpstr>
      <vt:lpstr>ボール得点表</vt:lpstr>
      <vt:lpstr>ボール得点表_幼児</vt:lpstr>
      <vt:lpstr>25m得点表_幼児</vt:lpstr>
      <vt:lpstr>50m得点表</vt:lpstr>
      <vt:lpstr>往得点表</vt:lpstr>
      <vt:lpstr>往得点表_幼児</vt:lpstr>
      <vt:lpstr>腕得点表</vt:lpstr>
      <vt:lpstr>腕膝得点表</vt:lpstr>
      <vt:lpstr>20mシャトルラン得点表</vt:lpstr>
      <vt:lpstr>'測定結果（小学生以上用）'!Print_Area</vt:lpstr>
      <vt:lpstr>'測定結果（幼児用）'!Print_Area</vt:lpstr>
      <vt:lpstr>'測定結果（小学生以上用）'!Print_Titles</vt:lpstr>
      <vt:lpstr>'測定結果（幼児用）'!Print_Titles</vt:lpstr>
      <vt:lpstr>学年→文字変換表</vt:lpstr>
      <vt:lpstr>学年変換表</vt:lpstr>
      <vt:lpstr>学年変換表_幼児</vt:lpstr>
      <vt:lpstr>'測定結果（小学生以上用）'!記録表</vt:lpstr>
      <vt:lpstr>'測定結果（幼児用）'!記録表</vt:lpstr>
      <vt:lpstr>種目</vt:lpstr>
      <vt:lpstr>設定_幼児!年齢変換表</vt:lpstr>
      <vt:lpstr>年齢変換表</vt:lpstr>
      <vt:lpstr>設定_幼児!判定表_４種目</vt:lpstr>
      <vt:lpstr>判定表_４種目</vt:lpstr>
      <vt:lpstr>設定_幼児!判定表_５種目</vt:lpstr>
      <vt:lpstr>判定表_５種目</vt:lpstr>
      <vt:lpstr>幼児学年→文字変換表</vt:lpstr>
      <vt:lpstr>幼児年齢変換表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運適集計表　改良版その３</dc:title>
  <dc:creator>田中智也</dc:creator>
  <cp:lastModifiedBy>市民スポーツ課事務補助職員０１</cp:lastModifiedBy>
  <cp:lastPrinted>2022-10-28T00:28:56Z</cp:lastPrinted>
  <dcterms:created xsi:type="dcterms:W3CDTF">1999-03-25T03:17:19Z</dcterms:created>
  <dcterms:modified xsi:type="dcterms:W3CDTF">2025-08-28T04:09:34Z</dcterms:modified>
</cp:coreProperties>
</file>