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knusv100009\鹿屋１\文書庫\01040400健康増進課\コロナワクチン接種推進チーム\(7)市民への情報提供、広報、相談体制の確保\20230815_HP掲載（サテライト）\"/>
    </mc:Choice>
  </mc:AlternateContent>
  <xr:revisionPtr revIDLastSave="0" documentId="13_ncr:1_{F6B3A98E-90FA-424E-ABEC-5ABA487FB7EA}" xr6:coauthVersionLast="36" xr6:coauthVersionMax="36" xr10:uidLastSave="{00000000-0000-0000-0000-000000000000}"/>
  <bookViews>
    <workbookView xWindow="0" yWindow="0" windowWidth="28800" windowHeight="12060" activeTab="1" xr2:uid="{00000000-000D-0000-FFFF-FFFF00000000}"/>
  </bookViews>
  <sheets>
    <sheet name="記入例" sheetId="2" r:id="rId1"/>
    <sheet name="7月3日～９月3日" sheetId="1" r:id="rId2"/>
  </sheets>
  <definedNames>
    <definedName name="_xlnm._FilterDatabase" localSheetId="1" hidden="1">'7月3日～９月3日'!$A$8:$N$39</definedName>
    <definedName name="_xlnm._FilterDatabase" localSheetId="0" hidden="1">記入例!$A$8:$N$39</definedName>
    <definedName name="_xlnm.Print_Area" localSheetId="1">'7月3日～９月3日'!$A$1:$P$102</definedName>
    <definedName name="_xlnm.Print_Area" localSheetId="0">記入例!$A$1:$P$102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H40" i="2" s="1"/>
  <c r="I40" i="2" s="1"/>
  <c r="G40" i="1" l="1"/>
  <c r="H40" i="1" s="1"/>
  <c r="I40" i="1" s="1"/>
  <c r="J41" i="1" l="1"/>
  <c r="K41" i="1" s="1"/>
  <c r="O42" i="1" l="1"/>
  <c r="C76" i="2"/>
  <c r="C77" i="2" s="1"/>
  <c r="C78" i="2" s="1"/>
  <c r="C79" i="2" s="1"/>
  <c r="C80" i="2" s="1"/>
  <c r="C81" i="2" s="1"/>
  <c r="C82" i="2" s="1"/>
  <c r="C83" i="2" s="1"/>
  <c r="L52" i="2"/>
  <c r="I43" i="2"/>
  <c r="H43" i="2"/>
  <c r="G43" i="2"/>
  <c r="F43" i="2"/>
  <c r="E43" i="2"/>
  <c r="D43" i="2"/>
  <c r="C43" i="2"/>
  <c r="L41" i="2"/>
  <c r="J41" i="2"/>
  <c r="K41" i="2" s="1"/>
  <c r="O42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F81" i="2" s="1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I11" i="2"/>
  <c r="H11" i="2"/>
  <c r="G11" i="2"/>
  <c r="F11" i="2"/>
  <c r="E11" i="2"/>
  <c r="D11" i="2"/>
  <c r="C11" i="2"/>
  <c r="L9" i="2"/>
  <c r="J9" i="2"/>
  <c r="F75" i="2" s="1"/>
  <c r="D8" i="2"/>
  <c r="E8" i="2" s="1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K9" i="2" l="1"/>
  <c r="J45" i="2"/>
  <c r="F83" i="2"/>
  <c r="G70" i="2"/>
  <c r="F78" i="2"/>
  <c r="F82" i="2"/>
  <c r="K17" i="2"/>
  <c r="O18" i="2" s="1"/>
  <c r="O22" i="2"/>
  <c r="K25" i="2"/>
  <c r="O30" i="2"/>
  <c r="K33" i="2"/>
  <c r="O34" i="2" s="1"/>
  <c r="O38" i="2"/>
  <c r="F77" i="2"/>
  <c r="F76" i="2"/>
  <c r="F80" i="2"/>
  <c r="K13" i="2"/>
  <c r="O14" i="2" s="1"/>
  <c r="O26" i="2"/>
  <c r="C76" i="1"/>
  <c r="C77" i="1" s="1"/>
  <c r="C78" i="1" s="1"/>
  <c r="C79" i="1" s="1"/>
  <c r="C80" i="1" s="1"/>
  <c r="C81" i="1" s="1"/>
  <c r="C82" i="1" s="1"/>
  <c r="C83" i="1" s="1"/>
  <c r="L52" i="1"/>
  <c r="I43" i="1"/>
  <c r="H43" i="1"/>
  <c r="G43" i="1"/>
  <c r="F43" i="1"/>
  <c r="E43" i="1"/>
  <c r="D43" i="1"/>
  <c r="C43" i="1"/>
  <c r="L41" i="1"/>
  <c r="F83" i="1"/>
  <c r="I39" i="1"/>
  <c r="H39" i="1"/>
  <c r="G39" i="1"/>
  <c r="F39" i="1"/>
  <c r="E39" i="1"/>
  <c r="D39" i="1"/>
  <c r="C39" i="1"/>
  <c r="L37" i="1"/>
  <c r="J37" i="1"/>
  <c r="K37" i="1" s="1"/>
  <c r="I35" i="1"/>
  <c r="H35" i="1"/>
  <c r="G35" i="1"/>
  <c r="F35" i="1"/>
  <c r="E35" i="1"/>
  <c r="D35" i="1"/>
  <c r="C35" i="1"/>
  <c r="L33" i="1"/>
  <c r="J33" i="1"/>
  <c r="I31" i="1"/>
  <c r="H31" i="1"/>
  <c r="G31" i="1"/>
  <c r="F31" i="1"/>
  <c r="E31" i="1"/>
  <c r="D31" i="1"/>
  <c r="C31" i="1"/>
  <c r="L29" i="1"/>
  <c r="J29" i="1"/>
  <c r="K29" i="1" s="1"/>
  <c r="I27" i="1"/>
  <c r="H27" i="1"/>
  <c r="G27" i="1"/>
  <c r="F27" i="1"/>
  <c r="E27" i="1"/>
  <c r="D27" i="1"/>
  <c r="C27" i="1"/>
  <c r="L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I19" i="1"/>
  <c r="H19" i="1"/>
  <c r="G19" i="1"/>
  <c r="F19" i="1"/>
  <c r="E19" i="1"/>
  <c r="D19" i="1"/>
  <c r="C19" i="1"/>
  <c r="L17" i="1"/>
  <c r="J17" i="1"/>
  <c r="I15" i="1"/>
  <c r="H15" i="1"/>
  <c r="G15" i="1"/>
  <c r="F15" i="1"/>
  <c r="E15" i="1"/>
  <c r="D15" i="1"/>
  <c r="C15" i="1"/>
  <c r="L13" i="1"/>
  <c r="J13" i="1"/>
  <c r="I11" i="1"/>
  <c r="H11" i="1"/>
  <c r="G11" i="1"/>
  <c r="F11" i="1"/>
  <c r="E11" i="1"/>
  <c r="D11" i="1"/>
  <c r="C11" i="1"/>
  <c r="L9" i="1"/>
  <c r="J9" i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F75" i="1" l="1"/>
  <c r="K9" i="1"/>
  <c r="J45" i="1"/>
  <c r="F84" i="2"/>
  <c r="I80" i="2"/>
  <c r="I76" i="2"/>
  <c r="I81" i="2"/>
  <c r="I77" i="2"/>
  <c r="I82" i="2"/>
  <c r="I78" i="2"/>
  <c r="I83" i="2"/>
  <c r="I79" i="2"/>
  <c r="I75" i="2"/>
  <c r="G70" i="1"/>
  <c r="F78" i="1"/>
  <c r="F82" i="1"/>
  <c r="K17" i="1"/>
  <c r="O18" i="1" s="1"/>
  <c r="O22" i="1"/>
  <c r="K25" i="1"/>
  <c r="O30" i="1"/>
  <c r="K33" i="1"/>
  <c r="O34" i="1" s="1"/>
  <c r="O38" i="1"/>
  <c r="F77" i="1"/>
  <c r="F81" i="1"/>
  <c r="F76" i="1"/>
  <c r="F80" i="1"/>
  <c r="K13" i="1"/>
  <c r="O14" i="1" s="1"/>
  <c r="O26" i="1"/>
  <c r="F84" i="1" l="1"/>
  <c r="I85" i="2"/>
  <c r="I84" i="2"/>
  <c r="F64" i="2" s="1"/>
  <c r="I80" i="1"/>
  <c r="I76" i="1"/>
  <c r="I81" i="1"/>
  <c r="I77" i="1"/>
  <c r="I82" i="1"/>
  <c r="I78" i="1"/>
  <c r="I83" i="1"/>
  <c r="I79" i="1"/>
  <c r="I75" i="1"/>
  <c r="I85" i="1" l="1"/>
  <c r="I84" i="1"/>
  <c r="F64" i="1" s="1"/>
</calcChain>
</file>

<file path=xl/sharedStrings.xml><?xml version="1.0" encoding="utf-8"?>
<sst xmlns="http://schemas.openxmlformats.org/spreadsheetml/2006/main" count="174" uniqueCount="74">
  <si>
    <t>所　　在　　地</t>
    <rPh sb="0" eb="1">
      <t>ショ</t>
    </rPh>
    <rPh sb="3" eb="4">
      <t>ザイ</t>
    </rPh>
    <rPh sb="6" eb="7">
      <t>チ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</si>
  <si>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</si>
  <si>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</si>
  <si>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</si>
  <si>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</si>
  <si>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</si>
  <si>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</si>
  <si>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</si>
  <si>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</si>
  <si>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</si>
  <si>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</si>
  <si>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</si>
  <si>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</si>
  <si>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</si>
  <si>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</si>
  <si>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</si>
  <si>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</si>
  <si>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</si>
  <si>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</si>
  <si>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</si>
  <si>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</si>
  <si>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</si>
  <si>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</si>
  <si>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</si>
  <si>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</si>
  <si>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</si>
  <si>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</si>
  <si>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</si>
  <si>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</si>
  <si>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</si>
  <si>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</si>
  <si>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</si>
  <si>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</si>
  <si>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</si>
  <si>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</si>
  <si>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</si>
  <si>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</si>
  <si>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</si>
  <si>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</si>
  <si>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</si>
  <si>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</si>
  <si>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</si>
  <si>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</si>
  <si>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</si>
  <si>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</si>
  <si>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</si>
  <si>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</si>
  <si>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</si>
  <si>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</si>
  <si>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</si>
  <si>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</si>
  <si>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</si>
  <si>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　</t>
  </si>
  <si>
    <t>○</t>
  </si>
  <si>
    <t>鹿屋市長　中西　茂　様</t>
    <rPh sb="0" eb="2">
      <t>カノヤ</t>
    </rPh>
    <rPh sb="2" eb="3">
      <t>シ</t>
    </rPh>
    <rPh sb="3" eb="4">
      <t>チョウ</t>
    </rPh>
    <rPh sb="5" eb="7">
      <t>ナカニシ</t>
    </rPh>
    <rPh sb="8" eb="9">
      <t>シゲル</t>
    </rPh>
    <rPh sb="10" eb="11">
      <t>サマ</t>
    </rPh>
    <phoneticPr fontId="3"/>
  </si>
  <si>
    <t>印</t>
    <rPh sb="0" eb="1">
      <t>イン</t>
    </rPh>
    <phoneticPr fontId="3"/>
  </si>
  <si>
    <t>＜振込先＞</t>
    <rPh sb="1" eb="4">
      <t>フリコミサキ</t>
    </rPh>
    <phoneticPr fontId="3"/>
  </si>
  <si>
    <t>鹿屋市共栄町２０－１</t>
    <rPh sb="0" eb="3">
      <t>カノヤシ</t>
    </rPh>
    <rPh sb="3" eb="6">
      <t>キョウエイチョウ</t>
    </rPh>
    <phoneticPr fontId="3"/>
  </si>
  <si>
    <t>医療法人鹿屋会　鹿屋クリニック</t>
    <rPh sb="0" eb="4">
      <t>イリョウホウジン</t>
    </rPh>
    <rPh sb="4" eb="6">
      <t>カノヤ</t>
    </rPh>
    <rPh sb="6" eb="7">
      <t>カイ</t>
    </rPh>
    <rPh sb="8" eb="10">
      <t>カノヤ</t>
    </rPh>
    <phoneticPr fontId="3"/>
  </si>
  <si>
    <t>鹿屋市共栄町２０－１</t>
    <rPh sb="0" eb="6">
      <t>カノヤシキョウエイチョウ</t>
    </rPh>
    <phoneticPr fontId="3"/>
  </si>
  <si>
    <t>鹿屋　太郎</t>
    <rPh sb="0" eb="2">
      <t>カノヤ</t>
    </rPh>
    <rPh sb="3" eb="5">
      <t>タロウ</t>
    </rPh>
    <phoneticPr fontId="3"/>
  </si>
  <si>
    <t>0994-45-4712</t>
    <phoneticPr fontId="3"/>
  </si>
  <si>
    <t>休診</t>
    <rPh sb="0" eb="2">
      <t>キュウシン</t>
    </rPh>
    <phoneticPr fontId="3"/>
  </si>
  <si>
    <t>9:00～11:30、14:00～17:00</t>
    <phoneticPr fontId="3"/>
  </si>
  <si>
    <t>9:00～11:30</t>
    <phoneticPr fontId="3"/>
  </si>
  <si>
    <t>祝日は休診とする</t>
    <rPh sb="0" eb="2">
      <t>シュクジツ</t>
    </rPh>
    <rPh sb="3" eb="5">
      <t>キュウシン</t>
    </rPh>
    <phoneticPr fontId="3"/>
  </si>
  <si>
    <t>鹿児島銀行</t>
    <rPh sb="0" eb="5">
      <t>カゴシマギンコウ</t>
    </rPh>
    <phoneticPr fontId="3"/>
  </si>
  <si>
    <t>鹿屋支店</t>
    <rPh sb="0" eb="4">
      <t>カノヤシテン</t>
    </rPh>
    <phoneticPr fontId="3"/>
  </si>
  <si>
    <t>普通</t>
    <rPh sb="0" eb="2">
      <t>フツウ</t>
    </rPh>
    <phoneticPr fontId="3"/>
  </si>
  <si>
    <t>カノヤクリニック　インチョウ　カノヤタロウ</t>
    <phoneticPr fontId="3"/>
  </si>
  <si>
    <t>鹿屋クリニック　院長　鹿屋太郎</t>
    <rPh sb="0" eb="2">
      <t>カノヤ</t>
    </rPh>
    <rPh sb="8" eb="10">
      <t>インチョウ</t>
    </rPh>
    <rPh sb="11" eb="15">
      <t>カノヤタロウ</t>
    </rPh>
    <phoneticPr fontId="3"/>
  </si>
  <si>
    <t>（健康増進課扱い）</t>
    <rPh sb="1" eb="7">
      <t>ケンコウゾウシンカアツカ</t>
    </rPh>
    <phoneticPr fontId="3"/>
  </si>
  <si>
    <t>　７月３日から９月３日の期間において、別紙報告書のとおり新型コロナワクチンの接種を実施したため、以下のとおり請求する。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</si>
  <si>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７月３日から９月３日の間</t>
    <rPh sb="3" eb="4">
      <t>ニチ</t>
    </rPh>
    <rPh sb="11" eb="12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</si>
</sst>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4" fillId="0" borderId="0" xfId="2" applyFont="1" applyBorder="1">
      <alignment vertical="center"/>
    </xf>
    <xf numFmtId="0" fontId="7" fillId="0" borderId="9" xfId="0" applyFont="1" applyBorder="1" applyAlignment="1">
      <alignment horizontal="left"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7" fillId="0" borderId="0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83" fontId="18" fillId="0" borderId="9" xfId="1" applyNumberFormat="1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2"/>
  <sheetViews>
    <sheetView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 t="s">
        <v>57</v>
      </c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 t="s">
        <v>58</v>
      </c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45110</v>
      </c>
      <c r="D8" s="11">
        <f>C8+1</f>
        <v>45111</v>
      </c>
      <c r="E8" s="12">
        <f>D8+1</f>
        <v>45112</v>
      </c>
      <c r="F8" s="12">
        <f t="shared" ref="F8:H8" si="0">E8+1</f>
        <v>45113</v>
      </c>
      <c r="G8" s="12">
        <f t="shared" si="0"/>
        <v>45114</v>
      </c>
      <c r="H8" s="13">
        <f t="shared" si="0"/>
        <v>45115</v>
      </c>
      <c r="I8" s="12">
        <f>H8+1</f>
        <v>45116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 t="s">
        <v>52</v>
      </c>
      <c r="F9" s="15"/>
      <c r="G9" s="15"/>
      <c r="H9" s="15"/>
      <c r="I9" s="15"/>
      <c r="J9" s="93">
        <f>SUM(C10:I10)</f>
        <v>300</v>
      </c>
      <c r="K9" s="95" t="str">
        <f>IF(J9&lt;100,"100回未満",IF(J9&gt;99,"100回以上"))</f>
        <v>100回以上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45117</v>
      </c>
      <c r="D12" s="11">
        <f>C12+1</f>
        <v>45118</v>
      </c>
      <c r="E12" s="11">
        <f t="shared" ref="E12:H32" si="1">D12+1</f>
        <v>45119</v>
      </c>
      <c r="F12" s="11">
        <f t="shared" si="1"/>
        <v>45120</v>
      </c>
      <c r="G12" s="11">
        <f t="shared" si="1"/>
        <v>45121</v>
      </c>
      <c r="H12" s="13">
        <f t="shared" si="1"/>
        <v>45122</v>
      </c>
      <c r="I12" s="12">
        <f>H12+1</f>
        <v>45123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 t="s">
        <v>53</v>
      </c>
      <c r="E13" s="15"/>
      <c r="F13" s="15"/>
      <c r="G13" s="15"/>
      <c r="H13" s="15"/>
      <c r="I13" s="15"/>
      <c r="J13" s="93">
        <f>SUM(C14:I14)</f>
        <v>300</v>
      </c>
      <c r="K13" s="95" t="str">
        <f>IF(J13&lt;100,"100回未満",IF(J13&gt;99,"100回以上"))</f>
        <v>100回以上</v>
      </c>
      <c r="L13" s="97" t="str">
        <f>IF(COUNTIF(C13:I13,"○")&gt;0,"実施","―")</f>
        <v>実施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45124</v>
      </c>
      <c r="D16" s="11">
        <f>C16+1</f>
        <v>45125</v>
      </c>
      <c r="E16" s="11">
        <f t="shared" si="1"/>
        <v>45126</v>
      </c>
      <c r="F16" s="11">
        <f t="shared" si="1"/>
        <v>45127</v>
      </c>
      <c r="G16" s="11">
        <f t="shared" si="1"/>
        <v>45128</v>
      </c>
      <c r="H16" s="13">
        <f t="shared" si="1"/>
        <v>45129</v>
      </c>
      <c r="I16" s="12">
        <f>H16+1</f>
        <v>45130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 t="s">
        <v>53</v>
      </c>
      <c r="E17" s="15"/>
      <c r="F17" s="15"/>
      <c r="G17" s="15"/>
      <c r="H17" s="15"/>
      <c r="I17" s="15"/>
      <c r="J17" s="93">
        <f>SUM(C18:I18)</f>
        <v>300</v>
      </c>
      <c r="K17" s="95" t="str">
        <f>IF(J17&lt;100,"100回未満",IF(J17&gt;99,"100回以上"))</f>
        <v>100回以上</v>
      </c>
      <c r="L17" s="97" t="str">
        <f>IF(COUNTIF(C17:I17,"○")&gt;0,"実施","―")</f>
        <v>実施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45131</v>
      </c>
      <c r="D20" s="11">
        <f>C20+1</f>
        <v>45132</v>
      </c>
      <c r="E20" s="11">
        <f t="shared" si="1"/>
        <v>45133</v>
      </c>
      <c r="F20" s="11">
        <f t="shared" si="1"/>
        <v>45134</v>
      </c>
      <c r="G20" s="11">
        <f t="shared" si="1"/>
        <v>45135</v>
      </c>
      <c r="H20" s="13">
        <f t="shared" si="1"/>
        <v>45136</v>
      </c>
      <c r="I20" s="12">
        <f>H20+1</f>
        <v>45137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 t="s">
        <v>53</v>
      </c>
      <c r="E21" s="15"/>
      <c r="F21" s="15"/>
      <c r="G21" s="15"/>
      <c r="H21" s="15"/>
      <c r="I21" s="15"/>
      <c r="J21" s="93">
        <f>SUM(C22:I22)</f>
        <v>300</v>
      </c>
      <c r="K21" s="95" t="str">
        <f>IF(J21&lt;100,"100回未満",IF(J21&gt;99,"100回以上"))</f>
        <v>100回以上</v>
      </c>
      <c r="L21" s="97" t="str">
        <f>IF(COUNTIF(C21:I21,"○")&gt;0,"実施","―")</f>
        <v>実施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45138</v>
      </c>
      <c r="D24" s="11">
        <f>C24+1</f>
        <v>45139</v>
      </c>
      <c r="E24" s="11">
        <f t="shared" si="1"/>
        <v>45140</v>
      </c>
      <c r="F24" s="11">
        <f t="shared" si="1"/>
        <v>45141</v>
      </c>
      <c r="G24" s="11">
        <f t="shared" si="1"/>
        <v>45142</v>
      </c>
      <c r="H24" s="13">
        <f t="shared" si="1"/>
        <v>45143</v>
      </c>
      <c r="I24" s="12">
        <f>H24+1</f>
        <v>45144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 t="s">
        <v>53</v>
      </c>
      <c r="D25" s="15"/>
      <c r="E25" s="15"/>
      <c r="F25" s="15"/>
      <c r="G25" s="15"/>
      <c r="H25" s="15"/>
      <c r="I25" s="15"/>
      <c r="J25" s="93">
        <f>SUM(C26:I26)</f>
        <v>400</v>
      </c>
      <c r="K25" s="95" t="str">
        <f>IF(J25&lt;100,"100回未満",IF(J25&gt;99,"100回以上"))</f>
        <v>100回以上</v>
      </c>
      <c r="L25" s="97" t="str">
        <f>IF(COUNTIF(C25:I25,"○")&gt;0,"実施","―")</f>
        <v>実施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45145</v>
      </c>
      <c r="D28" s="11">
        <f>C28+1</f>
        <v>45146</v>
      </c>
      <c r="E28" s="11">
        <f t="shared" si="1"/>
        <v>45147</v>
      </c>
      <c r="F28" s="11">
        <f t="shared" si="1"/>
        <v>45148</v>
      </c>
      <c r="G28" s="11">
        <f t="shared" si="1"/>
        <v>45149</v>
      </c>
      <c r="H28" s="13">
        <f t="shared" si="1"/>
        <v>45150</v>
      </c>
      <c r="I28" s="12">
        <f>H28+1</f>
        <v>45151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 t="s">
        <v>53</v>
      </c>
      <c r="E29" s="15"/>
      <c r="F29" s="15"/>
      <c r="G29" s="15"/>
      <c r="H29" s="15"/>
      <c r="I29" s="15"/>
      <c r="J29" s="93">
        <f>SUM(C30:I30)</f>
        <v>90</v>
      </c>
      <c r="K29" s="95" t="str">
        <f>IF(J29&lt;100,"100回未満",IF(J29&gt;99,"100回以上"))</f>
        <v>100回未満</v>
      </c>
      <c r="L29" s="97" t="str">
        <f>IF(COUNTIF(C29:I29,"○")&gt;0,"実施","―")</f>
        <v>実施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>
        <v>90</v>
      </c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45152</v>
      </c>
      <c r="D32" s="11">
        <f>C32+1</f>
        <v>45153</v>
      </c>
      <c r="E32" s="11">
        <f t="shared" si="1"/>
        <v>45154</v>
      </c>
      <c r="F32" s="11">
        <f t="shared" si="1"/>
        <v>45155</v>
      </c>
      <c r="G32" s="11">
        <f t="shared" si="1"/>
        <v>45156</v>
      </c>
      <c r="H32" s="13">
        <f t="shared" si="1"/>
        <v>45157</v>
      </c>
      <c r="I32" s="12">
        <f>H32+1</f>
        <v>45158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 t="s">
        <v>53</v>
      </c>
      <c r="E33" s="15"/>
      <c r="F33" s="15"/>
      <c r="G33" s="15"/>
      <c r="H33" s="15"/>
      <c r="I33" s="15"/>
      <c r="J33" s="93">
        <f>SUM(C34:I34)</f>
        <v>400</v>
      </c>
      <c r="K33" s="95" t="str">
        <f>IF(J33&lt;100,"100回未満",IF(J33&gt;99,"100回以上"))</f>
        <v>100回以上</v>
      </c>
      <c r="L33" s="97" t="str">
        <f>IF(COUNTIF(C33:I33,"○")&gt;0,"実施","―")</f>
        <v>実施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45159</v>
      </c>
      <c r="D36" s="11">
        <f>C36+1</f>
        <v>45160</v>
      </c>
      <c r="E36" s="11">
        <f t="shared" ref="E36:H36" si="2">D36+1</f>
        <v>45161</v>
      </c>
      <c r="F36" s="11">
        <f t="shared" si="2"/>
        <v>45162</v>
      </c>
      <c r="G36" s="11">
        <f t="shared" si="2"/>
        <v>45163</v>
      </c>
      <c r="H36" s="13">
        <f t="shared" si="2"/>
        <v>45164</v>
      </c>
      <c r="I36" s="12">
        <f>H36+1</f>
        <v>45165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 t="s">
        <v>53</v>
      </c>
      <c r="E37" s="15"/>
      <c r="F37" s="15"/>
      <c r="G37" s="15"/>
      <c r="H37" s="15"/>
      <c r="I37" s="15"/>
      <c r="J37" s="93">
        <f>SUM(C38:I38)</f>
        <v>400</v>
      </c>
      <c r="K37" s="95" t="str">
        <f>IF(J37&lt;100,"100回未満",IF(J37&gt;99,"100回以上"))</f>
        <v>100回以上</v>
      </c>
      <c r="L37" s="97" t="str">
        <f>IF(COUNTIF(C37:I37,"○")&gt;0,"実施","―")</f>
        <v>実施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45166</v>
      </c>
      <c r="D40" s="11">
        <f>C40+1</f>
        <v>45167</v>
      </c>
      <c r="E40" s="11">
        <f t="shared" ref="E40:F40" si="3">D40+1</f>
        <v>45168</v>
      </c>
      <c r="F40" s="11">
        <f t="shared" si="3"/>
        <v>45169</v>
      </c>
      <c r="G40" s="11">
        <f t="shared" ref="G40" si="4">F40+1</f>
        <v>45170</v>
      </c>
      <c r="H40" s="13">
        <f t="shared" ref="H40" si="5">G40+1</f>
        <v>45171</v>
      </c>
      <c r="I40" s="12">
        <f>H40+1</f>
        <v>45172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 t="s">
        <v>53</v>
      </c>
      <c r="E41" s="15"/>
      <c r="F41" s="15"/>
      <c r="G41" s="15"/>
      <c r="H41" s="15"/>
      <c r="I41" s="15"/>
      <c r="J41" s="93">
        <f>SUM(C42:I42)</f>
        <v>400</v>
      </c>
      <c r="K41" s="95" t="str">
        <f>IF(J41&lt;100,"100回未満",IF(J41&gt;99,"100回以上"))</f>
        <v>100回以上</v>
      </c>
      <c r="L41" s="97" t="str">
        <f>IF(COUNTIF(C41:I41,"○")&gt;0,"実施","―")</f>
        <v>実施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2890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12" t="s">
        <v>20</v>
      </c>
      <c r="M48" s="112"/>
      <c r="N48" s="112"/>
    </row>
    <row r="49" spans="1:15" ht="46.15" customHeight="1" x14ac:dyDescent="0.4">
      <c r="A49" s="27" t="s">
        <v>54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13" t="s">
        <v>59</v>
      </c>
      <c r="M51" s="113"/>
      <c r="N51" s="11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 t="str">
        <f>C2</f>
        <v>医療法人鹿屋会　鹿屋クリニック</v>
      </c>
      <c r="M52" s="103"/>
      <c r="N52" s="103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4" t="s">
        <v>60</v>
      </c>
      <c r="M53" s="104"/>
      <c r="N53" s="104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4" t="s">
        <v>61</v>
      </c>
      <c r="M54" s="104"/>
      <c r="N54" s="104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72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27</v>
      </c>
      <c r="D64" s="40"/>
      <c r="E64" s="40"/>
      <c r="F64" s="108">
        <f>SUM(I84)</f>
        <v>5000000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73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29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30</v>
      </c>
      <c r="J70" s="29"/>
      <c r="K70" s="29"/>
      <c r="L70" s="29"/>
      <c r="M70" s="29"/>
      <c r="N70" s="29"/>
    </row>
    <row r="71" spans="1:16" ht="35.25" x14ac:dyDescent="0.4">
      <c r="A71" s="42" t="s">
        <v>31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32</v>
      </c>
      <c r="G73" s="124"/>
      <c r="H73" s="125"/>
      <c r="I73" s="126" t="s">
        <v>33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34</v>
      </c>
      <c r="G74" s="130"/>
      <c r="H74" s="130"/>
      <c r="I74" s="129" t="s">
        <v>35</v>
      </c>
      <c r="J74" s="131"/>
      <c r="K74" s="132"/>
    </row>
    <row r="75" spans="1:16" ht="35.25" x14ac:dyDescent="0.4">
      <c r="C75" s="45">
        <v>45110</v>
      </c>
      <c r="D75" s="46"/>
      <c r="E75" s="47"/>
      <c r="F75" s="114">
        <f>SUM(J9)</f>
        <v>300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45117</v>
      </c>
      <c r="D76" s="48"/>
      <c r="E76" s="49"/>
      <c r="F76" s="114">
        <f>SUM(J13)</f>
        <v>300</v>
      </c>
      <c r="G76" s="114"/>
      <c r="H76" s="114"/>
      <c r="I76" s="115">
        <f>IF(AND($G$70&gt;=4,K13="100回以上",L13="実施"),F76*2000,0)</f>
        <v>600000</v>
      </c>
      <c r="J76" s="115"/>
      <c r="K76" s="116"/>
    </row>
    <row r="77" spans="1:16" ht="35.25" x14ac:dyDescent="0.4">
      <c r="C77" s="45">
        <f t="shared" ref="C77:C83" si="6">C76+7</f>
        <v>45124</v>
      </c>
      <c r="D77" s="48"/>
      <c r="E77" s="49"/>
      <c r="F77" s="114">
        <f>SUM(J17)</f>
        <v>300</v>
      </c>
      <c r="G77" s="114"/>
      <c r="H77" s="114"/>
      <c r="I77" s="115">
        <f>IF(AND($G$70&gt;=4,K17="100回以上",L17="実施"),F77*2000,0)</f>
        <v>600000</v>
      </c>
      <c r="J77" s="115"/>
      <c r="K77" s="116"/>
    </row>
    <row r="78" spans="1:16" ht="35.25" x14ac:dyDescent="0.4">
      <c r="C78" s="45">
        <f t="shared" si="6"/>
        <v>45131</v>
      </c>
      <c r="D78" s="48"/>
      <c r="E78" s="49"/>
      <c r="F78" s="114">
        <f>SUM(J21)</f>
        <v>300</v>
      </c>
      <c r="G78" s="114"/>
      <c r="H78" s="114"/>
      <c r="I78" s="115">
        <f>IF(AND($G$70&gt;=4,K21="100回以上",L21="実施"),F78*2000,0)</f>
        <v>600000</v>
      </c>
      <c r="J78" s="115"/>
      <c r="K78" s="116"/>
    </row>
    <row r="79" spans="1:16" ht="35.25" x14ac:dyDescent="0.4">
      <c r="C79" s="45">
        <f t="shared" si="6"/>
        <v>45138</v>
      </c>
      <c r="D79" s="48"/>
      <c r="E79" s="49"/>
      <c r="F79" s="114">
        <f>SUM(J25)</f>
        <v>400</v>
      </c>
      <c r="G79" s="114"/>
      <c r="H79" s="114"/>
      <c r="I79" s="115">
        <f>IF(AND($G$70&gt;=4,K25="100回以上",L25="実施"),F79*2000,0)</f>
        <v>800000</v>
      </c>
      <c r="J79" s="115"/>
      <c r="K79" s="116"/>
    </row>
    <row r="80" spans="1:16" ht="35.25" x14ac:dyDescent="0.4">
      <c r="C80" s="45">
        <f t="shared" si="6"/>
        <v>45145</v>
      </c>
      <c r="D80" s="48"/>
      <c r="E80" s="49"/>
      <c r="F80" s="114">
        <f>SUM(J29)</f>
        <v>90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6"/>
        <v>45152</v>
      </c>
      <c r="D81" s="48"/>
      <c r="E81" s="49"/>
      <c r="F81" s="114">
        <f>SUM(J33)</f>
        <v>400</v>
      </c>
      <c r="G81" s="114"/>
      <c r="H81" s="114"/>
      <c r="I81" s="115">
        <f>IF(AND($G$70&gt;=4,K33="100回以上",L33="実施"),F81*2000,0)</f>
        <v>800000</v>
      </c>
      <c r="J81" s="115"/>
      <c r="K81" s="116"/>
    </row>
    <row r="82" spans="1:14" ht="35.25" x14ac:dyDescent="0.4">
      <c r="C82" s="45">
        <f t="shared" si="6"/>
        <v>45159</v>
      </c>
      <c r="D82" s="48"/>
      <c r="E82" s="49"/>
      <c r="F82" s="114">
        <f>SUM(J37)</f>
        <v>400</v>
      </c>
      <c r="G82" s="114"/>
      <c r="H82" s="114"/>
      <c r="I82" s="115">
        <f>IF(AND($G$70&gt;=4,K37="100回以上",L37="実施"),F82*2000,0)</f>
        <v>800000</v>
      </c>
      <c r="J82" s="115"/>
      <c r="K82" s="116"/>
    </row>
    <row r="83" spans="1:14" ht="36" thickBot="1" x14ac:dyDescent="0.45">
      <c r="C83" s="50">
        <f t="shared" si="6"/>
        <v>45166</v>
      </c>
      <c r="D83" s="51"/>
      <c r="E83" s="52"/>
      <c r="F83" s="133">
        <f>SUM(J41)</f>
        <v>400</v>
      </c>
      <c r="G83" s="133"/>
      <c r="H83" s="133"/>
      <c r="I83" s="134">
        <f>IF(AND($G$70&gt;=4,K41="100回以上",L41="実施"),F83*2000,0)</f>
        <v>800000</v>
      </c>
      <c r="J83" s="134"/>
      <c r="K83" s="135"/>
    </row>
    <row r="84" spans="1:14" ht="36" thickTop="1" x14ac:dyDescent="0.4">
      <c r="C84" s="53" t="s">
        <v>36</v>
      </c>
      <c r="D84" s="54"/>
      <c r="E84" s="54"/>
      <c r="F84" s="136">
        <f>SUM(F75:H83)</f>
        <v>2890</v>
      </c>
      <c r="G84" s="137"/>
      <c r="H84" s="138"/>
      <c r="I84" s="139">
        <f>SUM(I75:K83)</f>
        <v>5000000</v>
      </c>
      <c r="J84" s="140"/>
      <c r="K84" s="141"/>
    </row>
    <row r="85" spans="1:14" ht="45" customHeight="1" x14ac:dyDescent="0.4">
      <c r="C85" s="42" t="s">
        <v>37</v>
      </c>
      <c r="D85" s="29"/>
      <c r="E85" s="29"/>
      <c r="I85" s="145">
        <f>SUMIF(I75:K83,"&gt;0",F75:H83)</f>
        <v>2500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38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39</v>
      </c>
      <c r="D88" s="143"/>
      <c r="E88" s="144" t="s">
        <v>63</v>
      </c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40</v>
      </c>
      <c r="D89" s="143"/>
      <c r="E89" s="144" t="s">
        <v>63</v>
      </c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41</v>
      </c>
      <c r="D90" s="143"/>
      <c r="E90" s="144" t="s">
        <v>62</v>
      </c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42</v>
      </c>
      <c r="D91" s="143"/>
      <c r="E91" s="144" t="s">
        <v>63</v>
      </c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43</v>
      </c>
      <c r="D92" s="143"/>
      <c r="E92" s="144" t="s">
        <v>63</v>
      </c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44</v>
      </c>
      <c r="D93" s="143"/>
      <c r="E93" s="144" t="s">
        <v>64</v>
      </c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45</v>
      </c>
      <c r="D94" s="151"/>
      <c r="E94" s="144" t="s">
        <v>62</v>
      </c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2" t="s">
        <v>65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35.25" customHeight="1" x14ac:dyDescent="0.4">
      <c r="A97" s="24"/>
      <c r="B97" s="24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5" ht="35.25" customHeight="1" x14ac:dyDescent="0.4">
      <c r="A98" s="70" t="s">
        <v>56</v>
      </c>
      <c r="B98" s="24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5" ht="39.75" customHeight="1" x14ac:dyDescent="0.4">
      <c r="A99" s="63" t="s">
        <v>46</v>
      </c>
      <c r="B99" s="146" t="s">
        <v>66</v>
      </c>
      <c r="C99" s="147"/>
      <c r="D99" s="147"/>
      <c r="E99" s="147"/>
      <c r="F99" s="147"/>
      <c r="G99" s="147"/>
      <c r="H99" s="148"/>
      <c r="I99" s="149" t="s">
        <v>47</v>
      </c>
      <c r="J99" s="149"/>
      <c r="K99" s="149"/>
      <c r="L99" s="150" t="s">
        <v>67</v>
      </c>
      <c r="M99" s="150"/>
      <c r="N99" s="150"/>
      <c r="O99" s="64"/>
    </row>
    <row r="100" spans="1:15" ht="39.75" customHeight="1" x14ac:dyDescent="0.4">
      <c r="A100" s="63" t="s">
        <v>48</v>
      </c>
      <c r="B100" s="146" t="s">
        <v>68</v>
      </c>
      <c r="C100" s="147"/>
      <c r="D100" s="147"/>
      <c r="E100" s="147"/>
      <c r="F100" s="147"/>
      <c r="G100" s="147"/>
      <c r="H100" s="148"/>
      <c r="I100" s="149" t="s">
        <v>49</v>
      </c>
      <c r="J100" s="149"/>
      <c r="K100" s="149"/>
      <c r="L100" s="150">
        <v>123456</v>
      </c>
      <c r="M100" s="150"/>
      <c r="N100" s="150"/>
      <c r="O100" s="64"/>
    </row>
    <row r="101" spans="1:15" ht="39.75" customHeight="1" x14ac:dyDescent="0.4">
      <c r="A101" s="63" t="s">
        <v>50</v>
      </c>
      <c r="B101" s="146" t="s">
        <v>69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51</v>
      </c>
      <c r="B102" s="146" t="s">
        <v>70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qref="K29 K17 K25 K9 K33 K37 K13 K21 K41" xr:uid="{00000000-0002-0000-0000-000000000000}">
      <formula1>"100回未満,100回以上,150回以上"</formula1>
    </dataValidation>
    <dataValidation type="list" allowBlank="1" showInputMessage="1" showErrorMessage="1" sqref="C9:I9 C33:I33 C29:I29 C37:I37 C17:I17 C13:I13 C25:I25 C21:I21 C41:I41" xr:uid="{00000000-0002-0000-00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2"/>
  <sheetViews>
    <sheetView tabSelected="1"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/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/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45110</v>
      </c>
      <c r="D8" s="11">
        <f>C8+1</f>
        <v>45111</v>
      </c>
      <c r="E8" s="12">
        <f>D8+1</f>
        <v>45112</v>
      </c>
      <c r="F8" s="12">
        <f t="shared" ref="F8:H8" si="0">E8+1</f>
        <v>45113</v>
      </c>
      <c r="G8" s="12">
        <f t="shared" si="0"/>
        <v>45114</v>
      </c>
      <c r="H8" s="13">
        <f t="shared" si="0"/>
        <v>45115</v>
      </c>
      <c r="I8" s="12">
        <f>H8+1</f>
        <v>45116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/>
      <c r="F9" s="15"/>
      <c r="G9" s="15"/>
      <c r="H9" s="15"/>
      <c r="I9" s="15"/>
      <c r="J9" s="93">
        <f>SUM(C10:I10)</f>
        <v>0</v>
      </c>
      <c r="K9" s="95" t="str">
        <f>IF(J9&lt;100,"100回未満",IF(J9&gt;99,"100回以上"))</f>
        <v>100回未満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/>
      <c r="D10" s="15"/>
      <c r="E10" s="15"/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45117</v>
      </c>
      <c r="D12" s="11">
        <f>C12+1</f>
        <v>45118</v>
      </c>
      <c r="E12" s="11">
        <f t="shared" ref="E12:H32" si="1">D12+1</f>
        <v>45119</v>
      </c>
      <c r="F12" s="11">
        <f t="shared" si="1"/>
        <v>45120</v>
      </c>
      <c r="G12" s="11">
        <f t="shared" si="1"/>
        <v>45121</v>
      </c>
      <c r="H12" s="13">
        <f t="shared" si="1"/>
        <v>45122</v>
      </c>
      <c r="I12" s="12">
        <f>H12+1</f>
        <v>45123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/>
      <c r="E13" s="15"/>
      <c r="F13" s="15"/>
      <c r="G13" s="15"/>
      <c r="H13" s="15"/>
      <c r="I13" s="15"/>
      <c r="J13" s="93">
        <f>SUM(C14:I14)</f>
        <v>0</v>
      </c>
      <c r="K13" s="95" t="str">
        <f>IF(J13&lt;100,"100回未満",IF(J13&gt;99,"100回以上"))</f>
        <v>100回未満</v>
      </c>
      <c r="L13" s="97" t="str">
        <f>IF(COUNTIF(C13:I13,"○")&gt;0,"実施","―")</f>
        <v>―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/>
      <c r="E14" s="15"/>
      <c r="F14" s="15"/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45124</v>
      </c>
      <c r="D16" s="11">
        <f>C16+1</f>
        <v>45125</v>
      </c>
      <c r="E16" s="11">
        <f t="shared" si="1"/>
        <v>45126</v>
      </c>
      <c r="F16" s="11">
        <f t="shared" si="1"/>
        <v>45127</v>
      </c>
      <c r="G16" s="11">
        <f t="shared" si="1"/>
        <v>45128</v>
      </c>
      <c r="H16" s="13">
        <f t="shared" si="1"/>
        <v>45129</v>
      </c>
      <c r="I16" s="12">
        <f>H16+1</f>
        <v>45130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/>
      <c r="E17" s="15"/>
      <c r="F17" s="15"/>
      <c r="G17" s="15"/>
      <c r="H17" s="15"/>
      <c r="I17" s="15"/>
      <c r="J17" s="93">
        <f>SUM(C18:I18)</f>
        <v>0</v>
      </c>
      <c r="K17" s="95" t="str">
        <f>IF(J17&lt;100,"100回未満",IF(J17&gt;99,"100回以上"))</f>
        <v>100回未満</v>
      </c>
      <c r="L17" s="97" t="str">
        <f>IF(COUNTIF(C17:I17,"○")&gt;0,"実施","―")</f>
        <v>―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/>
      <c r="E18" s="15"/>
      <c r="F18" s="15"/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45131</v>
      </c>
      <c r="D20" s="11">
        <f>C20+1</f>
        <v>45132</v>
      </c>
      <c r="E20" s="11">
        <f t="shared" si="1"/>
        <v>45133</v>
      </c>
      <c r="F20" s="11">
        <f t="shared" si="1"/>
        <v>45134</v>
      </c>
      <c r="G20" s="11">
        <f t="shared" si="1"/>
        <v>45135</v>
      </c>
      <c r="H20" s="13">
        <f t="shared" si="1"/>
        <v>45136</v>
      </c>
      <c r="I20" s="12">
        <f>H20+1</f>
        <v>45137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/>
      <c r="E21" s="15"/>
      <c r="F21" s="15"/>
      <c r="G21" s="15"/>
      <c r="H21" s="15"/>
      <c r="I21" s="15"/>
      <c r="J21" s="93">
        <f>SUM(C22:I22)</f>
        <v>0</v>
      </c>
      <c r="K21" s="95" t="str">
        <f>IF(J21&lt;100,"100回未満",IF(J21&gt;99,"100回以上"))</f>
        <v>100回未満</v>
      </c>
      <c r="L21" s="97" t="str">
        <f>IF(COUNTIF(C21:I21,"○")&gt;0,"実施","―")</f>
        <v>―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/>
      <c r="E22" s="15"/>
      <c r="F22" s="15"/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45138</v>
      </c>
      <c r="D24" s="11">
        <f>C24+1</f>
        <v>45139</v>
      </c>
      <c r="E24" s="11">
        <f t="shared" si="1"/>
        <v>45140</v>
      </c>
      <c r="F24" s="11">
        <f t="shared" si="1"/>
        <v>45141</v>
      </c>
      <c r="G24" s="11">
        <f t="shared" si="1"/>
        <v>45142</v>
      </c>
      <c r="H24" s="13">
        <f t="shared" si="1"/>
        <v>45143</v>
      </c>
      <c r="I24" s="12">
        <f>H24+1</f>
        <v>45144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/>
      <c r="D25" s="15"/>
      <c r="E25" s="15"/>
      <c r="F25" s="15"/>
      <c r="G25" s="15"/>
      <c r="H25" s="15"/>
      <c r="I25" s="15"/>
      <c r="J25" s="93">
        <f>SUM(C26:I26)</f>
        <v>0</v>
      </c>
      <c r="K25" s="95" t="str">
        <f>IF(J25&lt;100,"100回未満",IF(J25&gt;99,"100回以上"))</f>
        <v>100回未満</v>
      </c>
      <c r="L25" s="97" t="str">
        <f>IF(COUNTIF(C25:I25,"○")&gt;0,"実施","―")</f>
        <v>―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/>
      <c r="D26" s="15"/>
      <c r="E26" s="15"/>
      <c r="F26" s="15"/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45145</v>
      </c>
      <c r="D28" s="11">
        <f>C28+1</f>
        <v>45146</v>
      </c>
      <c r="E28" s="11">
        <f t="shared" si="1"/>
        <v>45147</v>
      </c>
      <c r="F28" s="11">
        <f t="shared" si="1"/>
        <v>45148</v>
      </c>
      <c r="G28" s="11">
        <f t="shared" si="1"/>
        <v>45149</v>
      </c>
      <c r="H28" s="13">
        <f t="shared" si="1"/>
        <v>45150</v>
      </c>
      <c r="I28" s="12">
        <f>H28+1</f>
        <v>45151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/>
      <c r="E29" s="15"/>
      <c r="F29" s="15"/>
      <c r="G29" s="15"/>
      <c r="H29" s="15"/>
      <c r="I29" s="15"/>
      <c r="J29" s="93">
        <f>SUM(C30:I30)</f>
        <v>0</v>
      </c>
      <c r="K29" s="95" t="str">
        <f>IF(J29&lt;100,"100回未満",IF(J29&gt;99,"100回以上"))</f>
        <v>100回未満</v>
      </c>
      <c r="L29" s="97" t="str">
        <f>IF(COUNTIF(C29:I29,"○")&gt;0,"実施","―")</f>
        <v>―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/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45152</v>
      </c>
      <c r="D32" s="11">
        <f>C32+1</f>
        <v>45153</v>
      </c>
      <c r="E32" s="11">
        <f t="shared" si="1"/>
        <v>45154</v>
      </c>
      <c r="F32" s="11">
        <f t="shared" si="1"/>
        <v>45155</v>
      </c>
      <c r="G32" s="11">
        <f t="shared" si="1"/>
        <v>45156</v>
      </c>
      <c r="H32" s="13">
        <f t="shared" si="1"/>
        <v>45157</v>
      </c>
      <c r="I32" s="12">
        <f>H32+1</f>
        <v>45158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/>
      <c r="E33" s="15"/>
      <c r="F33" s="15"/>
      <c r="G33" s="15"/>
      <c r="H33" s="15"/>
      <c r="I33" s="15"/>
      <c r="J33" s="93">
        <f>SUM(C34:I34)</f>
        <v>0</v>
      </c>
      <c r="K33" s="95" t="str">
        <f>IF(J33&lt;100,"100回未満",IF(J33&gt;99,"100回以上"))</f>
        <v>100回未満</v>
      </c>
      <c r="L33" s="97" t="str">
        <f>IF(COUNTIF(C33:I33,"○")&gt;0,"実施","―")</f>
        <v>―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/>
      <c r="D34" s="15"/>
      <c r="E34" s="15"/>
      <c r="F34" s="15"/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45159</v>
      </c>
      <c r="D36" s="11">
        <f>C36+1</f>
        <v>45160</v>
      </c>
      <c r="E36" s="11">
        <f t="shared" ref="E36:H36" si="2">D36+1</f>
        <v>45161</v>
      </c>
      <c r="F36" s="11">
        <f t="shared" si="2"/>
        <v>45162</v>
      </c>
      <c r="G36" s="11">
        <f t="shared" si="2"/>
        <v>45163</v>
      </c>
      <c r="H36" s="13">
        <f t="shared" si="2"/>
        <v>45164</v>
      </c>
      <c r="I36" s="12">
        <f>H36+1</f>
        <v>45165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/>
      <c r="E37" s="15"/>
      <c r="F37" s="15"/>
      <c r="G37" s="15"/>
      <c r="H37" s="15"/>
      <c r="I37" s="15"/>
      <c r="J37" s="93">
        <f>SUM(C38:I38)</f>
        <v>0</v>
      </c>
      <c r="K37" s="95" t="str">
        <f>IF(J37&lt;100,"100回未満",IF(J37&gt;99,"100回以上"))</f>
        <v>100回未満</v>
      </c>
      <c r="L37" s="97" t="str">
        <f>IF(COUNTIF(C37:I37,"○")&gt;0,"実施","―")</f>
        <v>―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/>
      <c r="D38" s="15"/>
      <c r="E38" s="15"/>
      <c r="F38" s="15"/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45166</v>
      </c>
      <c r="D40" s="11">
        <f>C40+1</f>
        <v>45167</v>
      </c>
      <c r="E40" s="11">
        <f t="shared" ref="E40:F40" si="3">D40+1</f>
        <v>45168</v>
      </c>
      <c r="F40" s="11">
        <f t="shared" si="3"/>
        <v>45169</v>
      </c>
      <c r="G40" s="11">
        <f t="shared" ref="G40" si="4">F40+1</f>
        <v>45170</v>
      </c>
      <c r="H40" s="13">
        <f t="shared" ref="H40" si="5">G40+1</f>
        <v>45171</v>
      </c>
      <c r="I40" s="12">
        <f>H40+1</f>
        <v>45172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/>
      <c r="E41" s="15"/>
      <c r="F41" s="15"/>
      <c r="G41" s="15"/>
      <c r="H41" s="15"/>
      <c r="I41" s="15"/>
      <c r="J41" s="93">
        <f>SUM(C42:I42)</f>
        <v>0</v>
      </c>
      <c r="K41" s="95" t="str">
        <f>IF(J41&lt;100,"100回未満",IF(J41&gt;99,"100回以上"))</f>
        <v>100回未満</v>
      </c>
      <c r="L41" s="97" t="str">
        <f>IF(COUNTIF(C41:I41,"○")&gt;0,"実施","―")</f>
        <v>―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/>
      <c r="D42" s="15"/>
      <c r="E42" s="15"/>
      <c r="F42" s="15"/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56" t="s">
        <v>20</v>
      </c>
      <c r="M48" s="156"/>
      <c r="N48" s="156"/>
    </row>
    <row r="49" spans="1:15" ht="46.15" customHeight="1" x14ac:dyDescent="0.4">
      <c r="A49" s="27" t="s">
        <v>54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57"/>
      <c r="M51" s="157"/>
      <c r="N51" s="157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>
        <f>C2</f>
        <v>0</v>
      </c>
      <c r="M52" s="103"/>
      <c r="N52" s="103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3"/>
      <c r="M53" s="103"/>
      <c r="N53" s="103"/>
      <c r="O53" s="68" t="s">
        <v>55</v>
      </c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3"/>
      <c r="M54" s="103"/>
      <c r="N54" s="103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72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27</v>
      </c>
      <c r="D64" s="40"/>
      <c r="E64" s="40"/>
      <c r="F64" s="108">
        <f>SUM(I84)</f>
        <v>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73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29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30</v>
      </c>
      <c r="J70" s="29"/>
      <c r="K70" s="29"/>
      <c r="L70" s="29"/>
      <c r="M70" s="29"/>
      <c r="N70" s="29"/>
    </row>
    <row r="71" spans="1:16" ht="35.25" x14ac:dyDescent="0.4">
      <c r="A71" s="42" t="s">
        <v>31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32</v>
      </c>
      <c r="G73" s="124"/>
      <c r="H73" s="125"/>
      <c r="I73" s="126" t="s">
        <v>33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34</v>
      </c>
      <c r="G74" s="130"/>
      <c r="H74" s="130"/>
      <c r="I74" s="129" t="s">
        <v>35</v>
      </c>
      <c r="J74" s="131"/>
      <c r="K74" s="132"/>
    </row>
    <row r="75" spans="1:16" ht="35.25" x14ac:dyDescent="0.4">
      <c r="C75" s="45">
        <v>45110</v>
      </c>
      <c r="D75" s="46"/>
      <c r="E75" s="47"/>
      <c r="F75" s="114">
        <f>SUM(J9)</f>
        <v>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45117</v>
      </c>
      <c r="D76" s="48"/>
      <c r="E76" s="49"/>
      <c r="F76" s="114">
        <f>SUM(J13)</f>
        <v>0</v>
      </c>
      <c r="G76" s="114"/>
      <c r="H76" s="114"/>
      <c r="I76" s="115">
        <f>IF(AND($G$70&gt;=4,K13="100回以上",L13="実施"),F76*2000,0)</f>
        <v>0</v>
      </c>
      <c r="J76" s="115"/>
      <c r="K76" s="116"/>
    </row>
    <row r="77" spans="1:16" ht="35.25" x14ac:dyDescent="0.4">
      <c r="C77" s="45">
        <f t="shared" ref="C77:C83" si="6">C76+7</f>
        <v>45124</v>
      </c>
      <c r="D77" s="48"/>
      <c r="E77" s="49"/>
      <c r="F77" s="114">
        <f>SUM(J17)</f>
        <v>0</v>
      </c>
      <c r="G77" s="114"/>
      <c r="H77" s="114"/>
      <c r="I77" s="115">
        <f>IF(AND($G$70&gt;=4,K17="100回以上",L17="実施"),F77*2000,0)</f>
        <v>0</v>
      </c>
      <c r="J77" s="115"/>
      <c r="K77" s="116"/>
    </row>
    <row r="78" spans="1:16" ht="35.25" x14ac:dyDescent="0.4">
      <c r="C78" s="45">
        <f t="shared" si="6"/>
        <v>45131</v>
      </c>
      <c r="D78" s="48"/>
      <c r="E78" s="49"/>
      <c r="F78" s="114">
        <f>SUM(J21)</f>
        <v>0</v>
      </c>
      <c r="G78" s="114"/>
      <c r="H78" s="114"/>
      <c r="I78" s="115">
        <f>IF(AND($G$70&gt;=4,K21="100回以上",L21="実施"),F78*2000,0)</f>
        <v>0</v>
      </c>
      <c r="J78" s="115"/>
      <c r="K78" s="116"/>
    </row>
    <row r="79" spans="1:16" ht="35.25" x14ac:dyDescent="0.4">
      <c r="C79" s="45">
        <f t="shared" si="6"/>
        <v>45138</v>
      </c>
      <c r="D79" s="48"/>
      <c r="E79" s="49"/>
      <c r="F79" s="114">
        <f>SUM(J25)</f>
        <v>0</v>
      </c>
      <c r="G79" s="114"/>
      <c r="H79" s="114"/>
      <c r="I79" s="115">
        <f>IF(AND($G$70&gt;=4,K25="100回以上",L25="実施"),F79*2000,0)</f>
        <v>0</v>
      </c>
      <c r="J79" s="115"/>
      <c r="K79" s="116"/>
    </row>
    <row r="80" spans="1:16" ht="35.25" x14ac:dyDescent="0.4">
      <c r="C80" s="45">
        <f t="shared" si="6"/>
        <v>45145</v>
      </c>
      <c r="D80" s="48"/>
      <c r="E80" s="49"/>
      <c r="F80" s="114">
        <f>SUM(J29)</f>
        <v>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6"/>
        <v>45152</v>
      </c>
      <c r="D81" s="48"/>
      <c r="E81" s="49"/>
      <c r="F81" s="114">
        <f>SUM(J33)</f>
        <v>0</v>
      </c>
      <c r="G81" s="114"/>
      <c r="H81" s="114"/>
      <c r="I81" s="115">
        <f>IF(AND($G$70&gt;=4,K33="100回以上",L33="実施"),F81*2000,0)</f>
        <v>0</v>
      </c>
      <c r="J81" s="115"/>
      <c r="K81" s="116"/>
    </row>
    <row r="82" spans="1:14" ht="35.25" x14ac:dyDescent="0.4">
      <c r="C82" s="45">
        <f t="shared" si="6"/>
        <v>45159</v>
      </c>
      <c r="D82" s="48"/>
      <c r="E82" s="49"/>
      <c r="F82" s="114">
        <f>SUM(J37)</f>
        <v>0</v>
      </c>
      <c r="G82" s="114"/>
      <c r="H82" s="114"/>
      <c r="I82" s="115">
        <f>IF(AND($G$70&gt;=4,K37="100回以上",L37="実施"),F82*2000,0)</f>
        <v>0</v>
      </c>
      <c r="J82" s="115"/>
      <c r="K82" s="116"/>
    </row>
    <row r="83" spans="1:14" ht="36" thickBot="1" x14ac:dyDescent="0.45">
      <c r="C83" s="50">
        <f t="shared" si="6"/>
        <v>45166</v>
      </c>
      <c r="D83" s="51"/>
      <c r="E83" s="52"/>
      <c r="F83" s="133">
        <f>SUM(J41)</f>
        <v>0</v>
      </c>
      <c r="G83" s="133"/>
      <c r="H83" s="133"/>
      <c r="I83" s="134">
        <f>IF(AND($G$70&gt;=4,K41="100回以上",L41="実施"),F83*2000,0)</f>
        <v>0</v>
      </c>
      <c r="J83" s="134"/>
      <c r="K83" s="135"/>
    </row>
    <row r="84" spans="1:14" ht="36" thickTop="1" x14ac:dyDescent="0.4">
      <c r="C84" s="53" t="s">
        <v>36</v>
      </c>
      <c r="D84" s="54"/>
      <c r="E84" s="54"/>
      <c r="F84" s="136">
        <f>SUM(F75:H83)</f>
        <v>0</v>
      </c>
      <c r="G84" s="137"/>
      <c r="H84" s="138"/>
      <c r="I84" s="139">
        <f>SUM(I75:K83)</f>
        <v>0</v>
      </c>
      <c r="J84" s="140"/>
      <c r="K84" s="141"/>
    </row>
    <row r="85" spans="1:14" ht="45" customHeight="1" x14ac:dyDescent="0.4">
      <c r="C85" s="42" t="s">
        <v>37</v>
      </c>
      <c r="D85" s="29"/>
      <c r="E85" s="29"/>
      <c r="I85" s="145">
        <f>SUMIF(I75:K83,"&gt;0",F75:H83)</f>
        <v>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38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39</v>
      </c>
      <c r="D88" s="143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40</v>
      </c>
      <c r="D89" s="143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41</v>
      </c>
      <c r="D90" s="143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42</v>
      </c>
      <c r="D91" s="143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43</v>
      </c>
      <c r="D92" s="143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44</v>
      </c>
      <c r="D93" s="143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45</v>
      </c>
      <c r="D94" s="151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5"/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55.5" customHeight="1" x14ac:dyDescent="0.4">
      <c r="A97" s="71"/>
      <c r="B97" s="24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5" ht="35.25" customHeight="1" x14ac:dyDescent="0.4">
      <c r="A98" s="70" t="s">
        <v>56</v>
      </c>
      <c r="B98" s="24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5" ht="39.75" customHeight="1" x14ac:dyDescent="0.4">
      <c r="A99" s="63" t="s">
        <v>46</v>
      </c>
      <c r="B99" s="146"/>
      <c r="C99" s="147"/>
      <c r="D99" s="147"/>
      <c r="E99" s="147"/>
      <c r="F99" s="147"/>
      <c r="G99" s="147"/>
      <c r="H99" s="148"/>
      <c r="I99" s="149" t="s">
        <v>47</v>
      </c>
      <c r="J99" s="149"/>
      <c r="K99" s="149"/>
      <c r="L99" s="150"/>
      <c r="M99" s="150"/>
      <c r="N99" s="150"/>
      <c r="O99" s="64"/>
    </row>
    <row r="100" spans="1:15" ht="39.75" customHeight="1" x14ac:dyDescent="0.4">
      <c r="A100" s="63" t="s">
        <v>48</v>
      </c>
      <c r="B100" s="146"/>
      <c r="C100" s="147"/>
      <c r="D100" s="147"/>
      <c r="E100" s="147"/>
      <c r="F100" s="147"/>
      <c r="G100" s="147"/>
      <c r="H100" s="148"/>
      <c r="I100" s="149" t="s">
        <v>49</v>
      </c>
      <c r="J100" s="149"/>
      <c r="K100" s="149"/>
      <c r="L100" s="150"/>
      <c r="M100" s="150"/>
      <c r="N100" s="150"/>
      <c r="O100" s="64"/>
    </row>
    <row r="101" spans="1:15" ht="39.75" customHeight="1" x14ac:dyDescent="0.4">
      <c r="A101" s="63" t="s">
        <v>50</v>
      </c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51</v>
      </c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</mergeCells>
  <phoneticPr fontId="3"/>
  <dataValidations count="1">
    <dataValidation type="list" allowBlank="1" showInputMessage="1" showErrorMessage="1" sqref="C9:I9 C33:I33 C29:I29 C37:I37 C17:I17 C13:I13 C25:I25 C21:I21 C41:I41" xr:uid="{00000000-0002-0000-01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7月3日～９月3日</vt:lpstr>
      <vt:lpstr>'7月3日～９月3日'!Print_Area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山平 貴子 t.m.</cp:lastModifiedBy>
  <cp:lastPrinted>2023-06-05T01:57:53Z</cp:lastPrinted>
  <dcterms:created xsi:type="dcterms:W3CDTF">2023-05-15T05:49:38Z</dcterms:created>
  <dcterms:modified xsi:type="dcterms:W3CDTF">2023-08-17T02:56:41Z</dcterms:modified>
</cp:coreProperties>
</file>