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2\文書庫\01010500情報行政課\D08_統計\04 ホームページ更新データ\03 R2\R2.11月末人口 - コピー\"/>
    </mc:Choice>
  </mc:AlternateContent>
  <bookViews>
    <workbookView xWindow="600" yWindow="120" windowWidth="19395" windowHeight="7830" firstSheet="9" activeTab="11"/>
  </bookViews>
  <sheets>
    <sheet name="R2.1月末" sheetId="27" r:id="rId1"/>
    <sheet name="R2.2月末" sheetId="29" r:id="rId2"/>
    <sheet name="R2.3月末 " sheetId="30" r:id="rId3"/>
    <sheet name="R2.4月末 " sheetId="31" r:id="rId4"/>
    <sheet name="R2.5月末" sheetId="32" r:id="rId5"/>
    <sheet name="R2.6月末" sheetId="33" r:id="rId6"/>
    <sheet name="R2.7月末" sheetId="34" r:id="rId7"/>
    <sheet name="R2.8月末" sheetId="36" r:id="rId8"/>
    <sheet name="R2.9月末" sheetId="37" r:id="rId9"/>
    <sheet name="R2.10月末" sheetId="38" r:id="rId10"/>
    <sheet name="R2.11月末 " sheetId="39" r:id="rId11"/>
    <sheet name="R2.12月末 " sheetId="40" r:id="rId12"/>
    <sheet name="累計（2020年）" sheetId="15" r:id="rId13"/>
  </sheets>
  <calcPr calcId="152511"/>
</workbook>
</file>

<file path=xl/calcChain.xml><?xml version="1.0" encoding="utf-8"?>
<calcChain xmlns="http://schemas.openxmlformats.org/spreadsheetml/2006/main">
  <c r="D11" i="40" l="1"/>
  <c r="E48" i="40" l="1"/>
  <c r="E49" i="40" s="1"/>
  <c r="E39" i="40"/>
  <c r="E40" i="40" s="1"/>
  <c r="E36" i="40"/>
  <c r="C21" i="40"/>
  <c r="E21" i="40" s="1"/>
  <c r="F21" i="40" s="1"/>
  <c r="C20" i="40"/>
  <c r="E20" i="40" s="1"/>
  <c r="F20" i="40" s="1"/>
  <c r="C19" i="40"/>
  <c r="E19" i="40" s="1"/>
  <c r="F19" i="40" s="1"/>
  <c r="C18" i="40"/>
  <c r="E18" i="40" s="1"/>
  <c r="F12" i="40"/>
  <c r="E12" i="40"/>
  <c r="C12" i="40"/>
  <c r="C22" i="40" s="1"/>
  <c r="C30" i="40"/>
  <c r="E30" i="40" s="1"/>
  <c r="F30" i="40" s="1"/>
  <c r="D10" i="40"/>
  <c r="C29" i="40" s="1"/>
  <c r="E29" i="40" s="1"/>
  <c r="F29" i="40" s="1"/>
  <c r="D9" i="40"/>
  <c r="D8" i="40"/>
  <c r="D12" i="40" l="1"/>
  <c r="C31" i="40" s="1"/>
  <c r="C28" i="40"/>
  <c r="E28" i="40" s="1"/>
  <c r="C27" i="40"/>
  <c r="E27" i="40" s="1"/>
  <c r="F27" i="40" s="1"/>
  <c r="F18" i="40"/>
  <c r="E22" i="40"/>
  <c r="F22" i="40" s="1"/>
  <c r="E48" i="39"/>
  <c r="E49" i="39" s="1"/>
  <c r="E39" i="39"/>
  <c r="E36" i="39"/>
  <c r="C21" i="39"/>
  <c r="E21" i="39" s="1"/>
  <c r="F21" i="39" s="1"/>
  <c r="C20" i="39"/>
  <c r="E20" i="39" s="1"/>
  <c r="F20" i="39" s="1"/>
  <c r="C19" i="39"/>
  <c r="E19" i="39" s="1"/>
  <c r="F19" i="39" s="1"/>
  <c r="C18" i="39"/>
  <c r="E18" i="39" s="1"/>
  <c r="F12" i="39"/>
  <c r="E12" i="39"/>
  <c r="C12" i="39"/>
  <c r="C22" i="39" s="1"/>
  <c r="D11" i="39"/>
  <c r="C30" i="39" s="1"/>
  <c r="E30" i="39" s="1"/>
  <c r="F30" i="39" s="1"/>
  <c r="D10" i="39"/>
  <c r="C29" i="39" s="1"/>
  <c r="E29" i="39" s="1"/>
  <c r="F29" i="39" s="1"/>
  <c r="D9" i="39"/>
  <c r="C28" i="39" s="1"/>
  <c r="E28" i="39" s="1"/>
  <c r="F28" i="39" s="1"/>
  <c r="D8" i="39"/>
  <c r="C27" i="39" s="1"/>
  <c r="E27" i="39" s="1"/>
  <c r="F28" i="40" l="1"/>
  <c r="E31" i="40"/>
  <c r="F31" i="40" s="1"/>
  <c r="E40" i="39"/>
  <c r="E31" i="39"/>
  <c r="F31" i="39" s="1"/>
  <c r="F27" i="39"/>
  <c r="E22" i="39"/>
  <c r="F22" i="39" s="1"/>
  <c r="D12" i="39"/>
  <c r="C31" i="39" s="1"/>
  <c r="F18" i="39"/>
  <c r="E40" i="38"/>
  <c r="D9" i="38"/>
  <c r="C28" i="38" s="1"/>
  <c r="E28" i="38" s="1"/>
  <c r="F28" i="38" s="1"/>
  <c r="D8" i="38"/>
  <c r="E19" i="38"/>
  <c r="F19" i="38" s="1"/>
  <c r="E48" i="38"/>
  <c r="E49" i="38" s="1"/>
  <c r="E39" i="38"/>
  <c r="E36" i="38"/>
  <c r="D31" i="38"/>
  <c r="D22" i="38"/>
  <c r="C21" i="38"/>
  <c r="E21" i="38" s="1"/>
  <c r="F21" i="38" s="1"/>
  <c r="C20" i="38"/>
  <c r="E20" i="38" s="1"/>
  <c r="F20" i="38" s="1"/>
  <c r="C19" i="38"/>
  <c r="C18" i="38"/>
  <c r="F12" i="38"/>
  <c r="E12" i="38"/>
  <c r="C12" i="38"/>
  <c r="C22" i="38" s="1"/>
  <c r="D11" i="38"/>
  <c r="C30" i="38" s="1"/>
  <c r="E30" i="38" s="1"/>
  <c r="F30" i="38" s="1"/>
  <c r="D10" i="38"/>
  <c r="C29" i="38" s="1"/>
  <c r="E29" i="38" s="1"/>
  <c r="F29" i="38" s="1"/>
  <c r="D12" i="38" l="1"/>
  <c r="C31" i="38" s="1"/>
  <c r="E18" i="38"/>
  <c r="F18" i="38" s="1"/>
  <c r="C27" i="38"/>
  <c r="E27" i="38" s="1"/>
  <c r="E48" i="37"/>
  <c r="E49" i="37" s="1"/>
  <c r="E39" i="37"/>
  <c r="E36" i="37"/>
  <c r="D31" i="37"/>
  <c r="D22" i="37"/>
  <c r="C21" i="37"/>
  <c r="E21" i="37" s="1"/>
  <c r="F21" i="37" s="1"/>
  <c r="C20" i="37"/>
  <c r="E20" i="37" s="1"/>
  <c r="F20" i="37" s="1"/>
  <c r="C19" i="37"/>
  <c r="E19" i="37" s="1"/>
  <c r="F19" i="37" s="1"/>
  <c r="C18" i="37"/>
  <c r="E18" i="37" s="1"/>
  <c r="F12" i="37"/>
  <c r="E12" i="37"/>
  <c r="C12" i="37"/>
  <c r="C22" i="37" s="1"/>
  <c r="D11" i="37"/>
  <c r="C30" i="37" s="1"/>
  <c r="E30" i="37" s="1"/>
  <c r="F30" i="37" s="1"/>
  <c r="D10" i="37"/>
  <c r="C29" i="37" s="1"/>
  <c r="E29" i="37" s="1"/>
  <c r="F29" i="37" s="1"/>
  <c r="D9" i="37"/>
  <c r="C28" i="37" s="1"/>
  <c r="E28" i="37" s="1"/>
  <c r="F28" i="37" s="1"/>
  <c r="D8" i="37"/>
  <c r="C27" i="37" s="1"/>
  <c r="E27" i="37" s="1"/>
  <c r="E22" i="38" l="1"/>
  <c r="F22" i="38" s="1"/>
  <c r="E31" i="38"/>
  <c r="F31" i="38" s="1"/>
  <c r="F27" i="38"/>
  <c r="D12" i="37"/>
  <c r="C31" i="37" s="1"/>
  <c r="E22" i="37"/>
  <c r="F22" i="37" s="1"/>
  <c r="E31" i="37"/>
  <c r="F31" i="37" s="1"/>
  <c r="F27" i="37"/>
  <c r="F18" i="37"/>
  <c r="E48" i="36"/>
  <c r="E49" i="36" s="1"/>
  <c r="E39" i="36"/>
  <c r="E36" i="36"/>
  <c r="D31" i="36"/>
  <c r="D22" i="36"/>
  <c r="C21" i="36"/>
  <c r="E21" i="36" s="1"/>
  <c r="F21" i="36" s="1"/>
  <c r="C20" i="36"/>
  <c r="E20" i="36" s="1"/>
  <c r="F20" i="36" s="1"/>
  <c r="C19" i="36"/>
  <c r="E19" i="36" s="1"/>
  <c r="F19" i="36" s="1"/>
  <c r="C18" i="36"/>
  <c r="E18" i="36" s="1"/>
  <c r="F18" i="36" s="1"/>
  <c r="F12" i="36"/>
  <c r="E12" i="36"/>
  <c r="C12" i="36"/>
  <c r="C22" i="36" s="1"/>
  <c r="D11" i="36"/>
  <c r="C30" i="36" s="1"/>
  <c r="E30" i="36" s="1"/>
  <c r="F30" i="36" s="1"/>
  <c r="D10" i="36"/>
  <c r="C29" i="36" s="1"/>
  <c r="E29" i="36" s="1"/>
  <c r="F29" i="36" s="1"/>
  <c r="D9" i="36"/>
  <c r="C28" i="36" s="1"/>
  <c r="E28" i="36" s="1"/>
  <c r="F28" i="36" s="1"/>
  <c r="D8" i="36"/>
  <c r="C27" i="36" s="1"/>
  <c r="E27" i="36" s="1"/>
  <c r="D12" i="36" l="1"/>
  <c r="C31" i="36" s="1"/>
  <c r="E40" i="36"/>
  <c r="F27" i="36"/>
  <c r="E31" i="36"/>
  <c r="F31" i="36" s="1"/>
  <c r="E22" i="36"/>
  <c r="F22" i="36" s="1"/>
  <c r="E49" i="34"/>
  <c r="D31" i="34"/>
  <c r="D22" i="34"/>
  <c r="E48" i="34"/>
  <c r="E39" i="34"/>
  <c r="E36" i="34"/>
  <c r="C21" i="34"/>
  <c r="E21" i="34" s="1"/>
  <c r="F21" i="34" s="1"/>
  <c r="C20" i="34"/>
  <c r="E20" i="34" s="1"/>
  <c r="F20" i="34" s="1"/>
  <c r="C19" i="34"/>
  <c r="E19" i="34" s="1"/>
  <c r="F19" i="34" s="1"/>
  <c r="C18" i="34"/>
  <c r="E18" i="34" s="1"/>
  <c r="F12" i="34"/>
  <c r="E12" i="34"/>
  <c r="C12" i="34"/>
  <c r="C22" i="34" s="1"/>
  <c r="D11" i="34"/>
  <c r="C30" i="34" s="1"/>
  <c r="E30" i="34" s="1"/>
  <c r="F30" i="34" s="1"/>
  <c r="D10" i="34"/>
  <c r="C29" i="34" s="1"/>
  <c r="E29" i="34" s="1"/>
  <c r="F29" i="34" s="1"/>
  <c r="D9" i="34"/>
  <c r="D8" i="34"/>
  <c r="C27" i="34" s="1"/>
  <c r="E27" i="34" s="1"/>
  <c r="E40" i="34" l="1"/>
  <c r="D12" i="34"/>
  <c r="C31" i="34" s="1"/>
  <c r="F27" i="34"/>
  <c r="E22" i="34"/>
  <c r="F22" i="34" s="1"/>
  <c r="F18" i="34"/>
  <c r="C28" i="34"/>
  <c r="E28" i="34" s="1"/>
  <c r="F28" i="34" s="1"/>
  <c r="D9" i="33"/>
  <c r="C28" i="33" s="1"/>
  <c r="E28" i="33" s="1"/>
  <c r="F28" i="33" s="1"/>
  <c r="D10" i="33"/>
  <c r="C29" i="33" s="1"/>
  <c r="E29" i="33" s="1"/>
  <c r="F29" i="33" s="1"/>
  <c r="D11" i="33"/>
  <c r="C30" i="33" s="1"/>
  <c r="E30" i="33" s="1"/>
  <c r="F30" i="33" s="1"/>
  <c r="D8" i="33"/>
  <c r="C27" i="33" s="1"/>
  <c r="E27" i="33" s="1"/>
  <c r="E48" i="33"/>
  <c r="E39" i="33"/>
  <c r="E36" i="33"/>
  <c r="C21" i="33"/>
  <c r="C20" i="33"/>
  <c r="E19" i="33"/>
  <c r="F19" i="33" s="1"/>
  <c r="C19" i="33"/>
  <c r="C18" i="33"/>
  <c r="E18" i="33" s="1"/>
  <c r="F12" i="33"/>
  <c r="E12" i="33"/>
  <c r="C12" i="33"/>
  <c r="C22" i="33" s="1"/>
  <c r="E31" i="34" l="1"/>
  <c r="F31" i="34" s="1"/>
  <c r="E40" i="33"/>
  <c r="E20" i="33"/>
  <c r="F20" i="33" s="1"/>
  <c r="E21" i="33"/>
  <c r="F21" i="33" s="1"/>
  <c r="E31" i="33"/>
  <c r="F31" i="33" s="1"/>
  <c r="D12" i="33"/>
  <c r="C31" i="33" s="1"/>
  <c r="F18" i="33"/>
  <c r="F27" i="33"/>
  <c r="E48" i="32"/>
  <c r="C29" i="32"/>
  <c r="E29" i="32" s="1"/>
  <c r="F29" i="32" s="1"/>
  <c r="C30" i="32"/>
  <c r="E30" i="32" s="1"/>
  <c r="F30" i="32" s="1"/>
  <c r="C28" i="32"/>
  <c r="E28" i="32" s="1"/>
  <c r="F28" i="32" s="1"/>
  <c r="C27" i="32"/>
  <c r="E27" i="32" s="1"/>
  <c r="F27" i="32" s="1"/>
  <c r="C20" i="32"/>
  <c r="E20" i="32" s="1"/>
  <c r="F20" i="32" s="1"/>
  <c r="C21" i="32"/>
  <c r="E21" i="32" s="1"/>
  <c r="F21" i="32" s="1"/>
  <c r="C19" i="32"/>
  <c r="E19" i="32" s="1"/>
  <c r="F19" i="32" s="1"/>
  <c r="C18" i="32"/>
  <c r="E18" i="32" s="1"/>
  <c r="F18" i="32" s="1"/>
  <c r="F12" i="32"/>
  <c r="E12" i="32"/>
  <c r="D12" i="32"/>
  <c r="C31" i="32" s="1"/>
  <c r="C12" i="32"/>
  <c r="C22" i="32" s="1"/>
  <c r="E39" i="32"/>
  <c r="E36" i="32"/>
  <c r="E22" i="33" l="1"/>
  <c r="F22" i="33" s="1"/>
  <c r="E40" i="32"/>
  <c r="E31" i="32"/>
  <c r="F31" i="32" s="1"/>
  <c r="E22" i="32"/>
  <c r="F22" i="32" s="1"/>
  <c r="E39" i="31"/>
  <c r="E36" i="31"/>
  <c r="E30" i="31"/>
  <c r="F30" i="31" s="1"/>
  <c r="E29" i="31"/>
  <c r="F29" i="31" s="1"/>
  <c r="E28" i="31"/>
  <c r="F28" i="31" s="1"/>
  <c r="E27" i="31"/>
  <c r="F27" i="31" s="1"/>
  <c r="E21" i="31"/>
  <c r="F21" i="31" s="1"/>
  <c r="E20" i="31"/>
  <c r="F20" i="31" s="1"/>
  <c r="E19" i="31"/>
  <c r="F19" i="31" s="1"/>
  <c r="E18" i="31"/>
  <c r="F18" i="31" s="1"/>
  <c r="E40" i="31" l="1"/>
  <c r="E22" i="31"/>
  <c r="F22" i="31" s="1"/>
  <c r="E31" i="31"/>
  <c r="F31" i="31" s="1"/>
  <c r="E39" i="30"/>
  <c r="E36" i="30"/>
  <c r="E30" i="30"/>
  <c r="F30" i="30" s="1"/>
  <c r="E29" i="30"/>
  <c r="F29" i="30" s="1"/>
  <c r="E28" i="30"/>
  <c r="F28" i="30" s="1"/>
  <c r="E27" i="30"/>
  <c r="F27" i="30" s="1"/>
  <c r="E21" i="30"/>
  <c r="F21" i="30" s="1"/>
  <c r="E20" i="30"/>
  <c r="F20" i="30" s="1"/>
  <c r="E19" i="30"/>
  <c r="F19" i="30" s="1"/>
  <c r="E18" i="30"/>
  <c r="F18" i="30" s="1"/>
  <c r="E31" i="30" l="1"/>
  <c r="F31" i="30" s="1"/>
  <c r="E22" i="30"/>
  <c r="F22" i="30" s="1"/>
  <c r="E39" i="29"/>
  <c r="E36" i="29"/>
  <c r="E30" i="29"/>
  <c r="F30" i="29" s="1"/>
  <c r="E29" i="29"/>
  <c r="F29" i="29" s="1"/>
  <c r="E28" i="29"/>
  <c r="F28" i="29" s="1"/>
  <c r="E27" i="29"/>
  <c r="E21" i="29"/>
  <c r="F21" i="29" s="1"/>
  <c r="E20" i="29"/>
  <c r="F20" i="29" s="1"/>
  <c r="E19" i="29"/>
  <c r="F19" i="29" s="1"/>
  <c r="E18" i="29"/>
  <c r="F18" i="29" s="1"/>
  <c r="E31" i="29" l="1"/>
  <c r="F31" i="29" s="1"/>
  <c r="F27" i="29"/>
  <c r="E22" i="29"/>
  <c r="F22" i="29" s="1"/>
  <c r="E39" i="27" l="1"/>
  <c r="E36" i="27"/>
  <c r="E30" i="27"/>
  <c r="F30" i="27" s="1"/>
  <c r="E29" i="27"/>
  <c r="E28" i="27"/>
  <c r="F28" i="27" s="1"/>
  <c r="E27" i="27"/>
  <c r="F27" i="27" s="1"/>
  <c r="E21" i="27"/>
  <c r="F21" i="27" s="1"/>
  <c r="E20" i="27"/>
  <c r="F20" i="27" s="1"/>
  <c r="E19" i="27"/>
  <c r="F19" i="27" s="1"/>
  <c r="E18" i="27"/>
  <c r="F18" i="27" s="1"/>
  <c r="E31" i="27" l="1"/>
  <c r="F31" i="27" s="1"/>
  <c r="F29" i="27"/>
  <c r="E22" i="27"/>
  <c r="F22" i="27" s="1"/>
  <c r="F16" i="15" l="1"/>
  <c r="E16" i="15"/>
  <c r="C16" i="15" l="1"/>
  <c r="B16" i="15"/>
</calcChain>
</file>

<file path=xl/sharedStrings.xml><?xml version="1.0" encoding="utf-8"?>
<sst xmlns="http://schemas.openxmlformats.org/spreadsheetml/2006/main" count="678" uniqueCount="67">
  <si>
    <t>住民基本台帳人口(地区別）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チク</t>
    </rPh>
    <rPh sb="11" eb="12">
      <t>ベツ</t>
    </rPh>
    <phoneticPr fontId="3"/>
  </si>
  <si>
    <t>地　　区</t>
    <rPh sb="0" eb="1">
      <t>チ</t>
    </rPh>
    <rPh sb="3" eb="4">
      <t>ク</t>
    </rPh>
    <phoneticPr fontId="3"/>
  </si>
  <si>
    <t>世　帯　数</t>
    <rPh sb="0" eb="5">
      <t>セタイスウ</t>
    </rPh>
    <phoneticPr fontId="3"/>
  </si>
  <si>
    <t>人口（人）</t>
    <rPh sb="0" eb="2">
      <t>ジンコウ</t>
    </rPh>
    <rPh sb="3" eb="4">
      <t>ニン</t>
    </rPh>
    <phoneticPr fontId="3"/>
  </si>
  <si>
    <t>男（人）</t>
    <rPh sb="0" eb="1">
      <t>オトコ</t>
    </rPh>
    <rPh sb="2" eb="3">
      <t>ニン</t>
    </rPh>
    <phoneticPr fontId="3"/>
  </si>
  <si>
    <t>女（人）</t>
    <rPh sb="0" eb="1">
      <t>オンナ</t>
    </rPh>
    <rPh sb="2" eb="3">
      <t>ニン</t>
    </rPh>
    <phoneticPr fontId="3"/>
  </si>
  <si>
    <t>鹿屋</t>
    <rPh sb="0" eb="2">
      <t>カノヤ</t>
    </rPh>
    <phoneticPr fontId="3"/>
  </si>
  <si>
    <t>輝北</t>
    <rPh sb="0" eb="2">
      <t>キホク</t>
    </rPh>
    <phoneticPr fontId="3"/>
  </si>
  <si>
    <t>串良</t>
    <rPh sb="0" eb="2">
      <t>クシラ</t>
    </rPh>
    <phoneticPr fontId="3"/>
  </si>
  <si>
    <t>吾平</t>
    <rPh sb="0" eb="2">
      <t>アイラ</t>
    </rPh>
    <phoneticPr fontId="3"/>
  </si>
  <si>
    <t>合　　計</t>
    <rPh sb="0" eb="1">
      <t>ゴウ</t>
    </rPh>
    <rPh sb="3" eb="4">
      <t>ケイ</t>
    </rPh>
    <phoneticPr fontId="3"/>
  </si>
  <si>
    <t>＜前月との比較（末日現在）＞</t>
    <rPh sb="1" eb="2">
      <t>マエ</t>
    </rPh>
    <rPh sb="2" eb="3">
      <t>ツキ</t>
    </rPh>
    <rPh sb="5" eb="7">
      <t>ヒカク</t>
    </rPh>
    <rPh sb="8" eb="9">
      <t>マツ</t>
    </rPh>
    <rPh sb="9" eb="10">
      <t>ヒ</t>
    </rPh>
    <rPh sb="10" eb="12">
      <t>ゲンザイ</t>
    </rPh>
    <phoneticPr fontId="3"/>
  </si>
  <si>
    <t>世　　　帯　　　数</t>
    <rPh sb="0" eb="1">
      <t>ヨ</t>
    </rPh>
    <rPh sb="4" eb="5">
      <t>オビ</t>
    </rPh>
    <rPh sb="8" eb="9">
      <t>スウ</t>
    </rPh>
    <phoneticPr fontId="3"/>
  </si>
  <si>
    <t>今　　月</t>
    <rPh sb="0" eb="1">
      <t>イマ</t>
    </rPh>
    <rPh sb="3" eb="4">
      <t>ツキ</t>
    </rPh>
    <phoneticPr fontId="3"/>
  </si>
  <si>
    <t>先　　月</t>
    <rPh sb="0" eb="1">
      <t>サキ</t>
    </rPh>
    <rPh sb="3" eb="4">
      <t>ツキ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</si>
  <si>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</si>
  <si>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</si>
  <si>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※H24年７月９日から外国人世帯のみの世帯数を含む。</t>
    <rPh sb="4" eb="5">
      <t>ネン</t>
    </rPh>
    <rPh sb="6" eb="7">
      <t>ガツ</t>
    </rPh>
    <rPh sb="8" eb="9">
      <t>ヒ</t>
    </rPh>
    <rPh sb="11" eb="13">
      <t>ガイコク</t>
    </rPh>
    <rPh sb="13" eb="14">
      <t>ジン</t>
    </rPh>
    <rPh sb="14" eb="16">
      <t>セタイ</t>
    </rPh>
    <rPh sb="19" eb="22">
      <t>セタイスウ</t>
    </rPh>
    <rPh sb="23" eb="24">
      <t>フク</t>
    </rPh>
    <phoneticPr fontId="3"/>
  </si>
  <si>
    <t>人　　　　口（人）</t>
    <rPh sb="0" eb="1">
      <t>ヒト</t>
    </rPh>
    <rPh sb="5" eb="6">
      <t>クチ</t>
    </rPh>
    <rPh sb="7" eb="8">
      <t>ヒト</t>
    </rPh>
    <phoneticPr fontId="3"/>
  </si>
  <si>
    <t>※H24年７月９日から外国人人口を含む。</t>
    <rPh sb="4" eb="5">
      <t>ネン</t>
    </rPh>
    <rPh sb="6" eb="7">
      <t>ガツ</t>
    </rPh>
    <rPh sb="8" eb="9">
      <t>ヒ</t>
    </rPh>
    <rPh sb="11" eb="13">
      <t>ガイコク</t>
    </rPh>
    <rPh sb="13" eb="14">
      <t>ジン</t>
    </rPh>
    <rPh sb="14" eb="16">
      <t>ジンコウ</t>
    </rPh>
    <rPh sb="17" eb="18">
      <t>フク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</si>
  <si>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</si>
  <si>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</si>
  <si>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</si>
  <si>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</t>
    <rPh sb="0" eb="2">
      <t>ゾウゲン</t>
    </rPh>
    <phoneticPr fontId="3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</si>
  <si>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</si>
  <si>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</si>
  <si>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</si>
  <si>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3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</si>
  <si>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3"/>
  </si>
  <si>
    <t>区分</t>
    <rPh sb="0" eb="2">
      <t>クブン</t>
    </rPh>
    <phoneticPr fontId="3"/>
  </si>
  <si>
    <t>人口、率、年齢</t>
    <rPh sb="0" eb="2">
      <t>ジンコウ</t>
    </rPh>
    <rPh sb="3" eb="4">
      <t>リツ</t>
    </rPh>
    <rPh sb="5" eb="7">
      <t>ネンレイ</t>
    </rPh>
    <phoneticPr fontId="3"/>
  </si>
  <si>
    <t>０歳～１４歳</t>
  </si>
  <si>
    <t>１５歳～６４歳</t>
  </si>
  <si>
    <t>６５歳以上</t>
  </si>
  <si>
    <t>全体人口</t>
  </si>
  <si>
    <t>高齢化率</t>
  </si>
  <si>
    <t>平均年齢</t>
    <rPh sb="0" eb="2">
      <t>ヘイキン</t>
    </rPh>
    <rPh sb="2" eb="4">
      <t>ネンレイ</t>
    </rPh>
    <phoneticPr fontId="3"/>
  </si>
  <si>
    <t>転入</t>
    <rPh sb="0" eb="2">
      <t>テンニュウ</t>
    </rPh>
    <phoneticPr fontId="8"/>
  </si>
  <si>
    <t>転出</t>
    <rPh sb="0" eb="2">
      <t>テンシュツ</t>
    </rPh>
    <phoneticPr fontId="8"/>
  </si>
  <si>
    <t>1月</t>
    <rPh sb="1" eb="2">
      <t>ガツ</t>
    </rPh>
    <phoneticPr fontId="8"/>
  </si>
  <si>
    <t>2月</t>
    <rPh sb="1" eb="2">
      <t>ガツ</t>
    </rPh>
    <phoneticPr fontId="8"/>
  </si>
  <si>
    <t>３月</t>
    <rPh sb="1" eb="2">
      <t>ガツ</t>
    </rPh>
    <phoneticPr fontId="8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</si>
  <si>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</si>
  <si>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</si>
  <si>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</si>
  <si>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</si>
  <si>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</si>
  <si>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</si>
  <si>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</si>
  <si>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</si>
  <si>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</si>
  <si>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出生</t>
    <rPh sb="0" eb="2">
      <t>シュッセイ</t>
    </rPh>
    <phoneticPr fontId="8"/>
  </si>
  <si>
    <t>死亡</t>
    <rPh sb="0" eb="2">
      <t>シボウ</t>
    </rPh>
    <phoneticPr fontId="8"/>
  </si>
  <si>
    <t>令和２年１月31日現在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</si>
  <si>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合計</t>
    <rPh sb="0" eb="2">
      <t>ゴウケイ</t>
    </rPh>
    <phoneticPr fontId="8"/>
  </si>
  <si>
    <t>令和２年2月29日現在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</si>
  <si>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2020年集計</t>
    <rPh sb="4" eb="5">
      <t>ネン</t>
    </rPh>
    <rPh sb="5" eb="7">
      <t>シュウケイ</t>
    </rPh>
    <phoneticPr fontId="8"/>
  </si>
  <si>
    <t>令和２年3月31日現在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</si>
  <si>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令和２年4月30日現在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</si>
  <si>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令和２年５月31日現在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</si>
  <si>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令和２年６月30日現在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</si>
  <si>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令和２年７月31日現在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</si>
  <si>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令和２年８月31日現在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</si>
  <si>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令和２年９月30日現在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</si>
  <si>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令和２年10月31日現在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3"/>
  </si>
  <si>
    <t>令和２年11月30日現在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3"/>
  </si>
  <si>
    <t>令和２年12月31日現在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</si>
</sst>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0.000%"/>
    <numFmt numFmtId="178" formatCode="#,##0;&quot;△ &quot;#,##0"/>
    <numFmt numFmtId="179" formatCode="#,##0_ ;[Red]\-#,##0\ "/>
    <numFmt numFmtId="180" formatCode="#,##0_);[Red]\(#,##0\)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10" fontId="4" fillId="0" borderId="8" xfId="1" applyNumberFormat="1" applyFont="1" applyBorder="1">
      <alignment vertical="center"/>
    </xf>
    <xf numFmtId="38" fontId="4" fillId="0" borderId="28" xfId="1" applyFont="1" applyBorder="1">
      <alignment vertical="center"/>
    </xf>
    <xf numFmtId="10" fontId="4" fillId="0" borderId="12" xfId="1" applyNumberFormat="1" applyFont="1" applyBorder="1">
      <alignment vertical="center"/>
    </xf>
    <xf numFmtId="38" fontId="4" fillId="0" borderId="29" xfId="1" applyFont="1" applyBorder="1">
      <alignment vertical="center"/>
    </xf>
    <xf numFmtId="177" fontId="4" fillId="0" borderId="16" xfId="1" applyNumberFormat="1" applyFont="1" applyBorder="1">
      <alignment vertical="center"/>
    </xf>
    <xf numFmtId="38" fontId="4" fillId="0" borderId="30" xfId="1" applyFont="1" applyBorder="1">
      <alignment vertical="center"/>
    </xf>
    <xf numFmtId="38" fontId="4" fillId="0" borderId="31" xfId="1" applyFont="1" applyBorder="1">
      <alignment vertical="center"/>
    </xf>
    <xf numFmtId="178" fontId="4" fillId="0" borderId="35" xfId="0" applyNumberFormat="1" applyFont="1" applyBorder="1" applyAlignment="1">
      <alignment horizontal="center" vertical="center"/>
    </xf>
    <xf numFmtId="178" fontId="4" fillId="0" borderId="35" xfId="0" applyNumberFormat="1" applyFont="1" applyBorder="1" applyAlignment="1"/>
    <xf numFmtId="179" fontId="4" fillId="0" borderId="35" xfId="0" applyNumberFormat="1" applyFont="1" applyBorder="1" applyAlignment="1">
      <alignment horizontal="right"/>
    </xf>
    <xf numFmtId="178" fontId="4" fillId="0" borderId="35" xfId="1" applyNumberFormat="1" applyFont="1" applyBorder="1" applyAlignment="1"/>
    <xf numFmtId="179" fontId="4" fillId="0" borderId="34" xfId="0" applyNumberFormat="1" applyFont="1" applyBorder="1" applyAlignment="1"/>
    <xf numFmtId="178" fontId="4" fillId="0" borderId="0" xfId="0" applyNumberFormat="1" applyFont="1" applyBorder="1" applyAlignment="1">
      <alignment horizontal="left"/>
    </xf>
    <xf numFmtId="179" fontId="4" fillId="0" borderId="0" xfId="0" applyNumberFormat="1" applyFont="1" applyBorder="1" applyAlignment="1"/>
    <xf numFmtId="38" fontId="4" fillId="0" borderId="36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180" fontId="6" fillId="0" borderId="38" xfId="0" applyNumberFormat="1" applyFont="1" applyBorder="1" applyAlignment="1">
      <alignment horizontal="center"/>
    </xf>
    <xf numFmtId="38" fontId="4" fillId="0" borderId="0" xfId="1" applyFont="1" applyFill="1">
      <alignment vertical="center"/>
    </xf>
    <xf numFmtId="180" fontId="6" fillId="0" borderId="40" xfId="0" applyNumberFormat="1" applyFont="1" applyBorder="1" applyAlignment="1">
      <alignment horizontal="center"/>
    </xf>
    <xf numFmtId="180" fontId="6" fillId="0" borderId="41" xfId="0" applyNumberFormat="1" applyFont="1" applyBorder="1" applyAlignment="1"/>
    <xf numFmtId="180" fontId="6" fillId="0" borderId="40" xfId="0" applyNumberFormat="1" applyFont="1" applyFill="1" applyBorder="1" applyAlignment="1">
      <alignment horizontal="center"/>
    </xf>
    <xf numFmtId="10" fontId="6" fillId="0" borderId="41" xfId="0" applyNumberFormat="1" applyFont="1" applyFill="1" applyBorder="1" applyAlignment="1"/>
    <xf numFmtId="38" fontId="4" fillId="0" borderId="42" xfId="1" applyFont="1" applyBorder="1" applyAlignment="1">
      <alignment horizontal="center" vertical="center"/>
    </xf>
    <xf numFmtId="40" fontId="4" fillId="0" borderId="43" xfId="1" applyNumberFormat="1" applyFont="1" applyFill="1" applyBorder="1">
      <alignment vertical="center"/>
    </xf>
    <xf numFmtId="180" fontId="6" fillId="0" borderId="39" xfId="0" applyNumberFormat="1" applyFont="1" applyFill="1" applyBorder="1" applyAlignment="1"/>
    <xf numFmtId="180" fontId="6" fillId="0" borderId="41" xfId="0" applyNumberFormat="1" applyFont="1" applyFill="1" applyBorder="1" applyAlignment="1"/>
    <xf numFmtId="38" fontId="0" fillId="0" borderId="0" xfId="0" applyNumberFormat="1">
      <alignment vertical="center"/>
    </xf>
    <xf numFmtId="38" fontId="4" fillId="0" borderId="44" xfId="1" applyFont="1" applyBorder="1">
      <alignment vertical="center"/>
    </xf>
    <xf numFmtId="38" fontId="5" fillId="0" borderId="45" xfId="1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176" fontId="4" fillId="0" borderId="0" xfId="1" applyNumberFormat="1" applyFont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46" xfId="0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9" fontId="4" fillId="0" borderId="34" xfId="0" applyNumberFormat="1" applyFont="1" applyFill="1" applyBorder="1" applyAlignment="1"/>
    <xf numFmtId="38" fontId="4" fillId="0" borderId="47" xfId="1" applyFont="1" applyBorder="1">
      <alignment vertical="center"/>
    </xf>
    <xf numFmtId="0" fontId="0" fillId="0" borderId="0" xfId="0" applyFill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>
      <alignment vertical="center"/>
    </xf>
    <xf numFmtId="38" fontId="4" fillId="0" borderId="7" xfId="1" applyFont="1" applyFill="1" applyBorder="1">
      <alignment vertical="center"/>
    </xf>
    <xf numFmtId="38" fontId="4" fillId="0" borderId="8" xfId="1" applyFont="1" applyFill="1" applyBorder="1">
      <alignment vertical="center"/>
    </xf>
    <xf numFmtId="38" fontId="0" fillId="0" borderId="0" xfId="0" applyNumberFormat="1" applyFill="1">
      <alignment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38" fontId="4" fillId="0" borderId="12" xfId="1" applyFont="1" applyFill="1" applyBorder="1">
      <alignment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4" fillId="0" borderId="26" xfId="1" applyFont="1" applyFill="1" applyBorder="1">
      <alignment vertical="center"/>
    </xf>
    <xf numFmtId="38" fontId="4" fillId="0" borderId="27" xfId="1" applyFont="1" applyFill="1" applyBorder="1">
      <alignment vertical="center"/>
    </xf>
    <xf numFmtId="10" fontId="4" fillId="0" borderId="8" xfId="1" applyNumberFormat="1" applyFont="1" applyFill="1" applyBorder="1">
      <alignment vertical="center"/>
    </xf>
    <xf numFmtId="38" fontId="4" fillId="0" borderId="28" xfId="1" applyFont="1" applyFill="1" applyBorder="1">
      <alignment vertical="center"/>
    </xf>
    <xf numFmtId="10" fontId="4" fillId="0" borderId="12" xfId="1" applyNumberFormat="1" applyFont="1" applyFill="1" applyBorder="1">
      <alignment vertical="center"/>
    </xf>
    <xf numFmtId="38" fontId="4" fillId="0" borderId="29" xfId="1" applyFont="1" applyFill="1" applyBorder="1">
      <alignment vertical="center"/>
    </xf>
    <xf numFmtId="177" fontId="4" fillId="0" borderId="16" xfId="1" applyNumberFormat="1" applyFont="1" applyFill="1" applyBorder="1">
      <alignment vertical="center"/>
    </xf>
    <xf numFmtId="38" fontId="5" fillId="0" borderId="45" xfId="1" applyFont="1" applyFill="1" applyBorder="1" applyAlignment="1">
      <alignment horizontal="center" vertical="center"/>
    </xf>
    <xf numFmtId="38" fontId="4" fillId="0" borderId="5" xfId="1" applyFont="1" applyFill="1" applyBorder="1">
      <alignment vertical="center"/>
    </xf>
    <xf numFmtId="38" fontId="4" fillId="0" borderId="47" xfId="1" applyFont="1" applyFill="1" applyBorder="1">
      <alignment vertical="center"/>
    </xf>
    <xf numFmtId="38" fontId="4" fillId="0" borderId="30" xfId="1" applyFont="1" applyFill="1" applyBorder="1">
      <alignment vertical="center"/>
    </xf>
    <xf numFmtId="38" fontId="4" fillId="0" borderId="31" xfId="1" applyFont="1" applyFill="1" applyBorder="1">
      <alignment vertical="center"/>
    </xf>
    <xf numFmtId="178" fontId="4" fillId="0" borderId="35" xfId="0" applyNumberFormat="1" applyFont="1" applyFill="1" applyBorder="1" applyAlignment="1">
      <alignment horizontal="center" vertical="center"/>
    </xf>
    <xf numFmtId="178" fontId="4" fillId="0" borderId="35" xfId="0" applyNumberFormat="1" applyFont="1" applyFill="1" applyBorder="1" applyAlignment="1"/>
    <xf numFmtId="179" fontId="4" fillId="0" borderId="35" xfId="0" applyNumberFormat="1" applyFont="1" applyFill="1" applyBorder="1" applyAlignment="1">
      <alignment horizontal="right"/>
    </xf>
    <xf numFmtId="178" fontId="4" fillId="0" borderId="35" xfId="1" applyNumberFormat="1" applyFont="1" applyFill="1" applyBorder="1" applyAlignment="1"/>
    <xf numFmtId="178" fontId="4" fillId="0" borderId="0" xfId="0" applyNumberFormat="1" applyFont="1" applyFill="1" applyBorder="1" applyAlignment="1">
      <alignment horizontal="left"/>
    </xf>
    <xf numFmtId="179" fontId="4" fillId="0" borderId="0" xfId="0" applyNumberFormat="1" applyFont="1" applyFill="1" applyBorder="1" applyAlignment="1"/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180" fontId="6" fillId="0" borderId="38" xfId="0" applyNumberFormat="1" applyFont="1" applyFill="1" applyBorder="1" applyAlignment="1">
      <alignment horizontal="center"/>
    </xf>
    <xf numFmtId="38" fontId="4" fillId="0" borderId="42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16" xfId="1" applyFont="1" applyFill="1" applyBorder="1">
      <alignment vertical="center"/>
    </xf>
    <xf numFmtId="180" fontId="6" fillId="2" borderId="39" xfId="0" applyNumberFormat="1" applyFont="1" applyFill="1" applyBorder="1" applyAlignment="1"/>
    <xf numFmtId="180" fontId="6" fillId="2" borderId="41" xfId="0" applyNumberFormat="1" applyFont="1" applyFill="1" applyBorder="1" applyAlignment="1"/>
    <xf numFmtId="10" fontId="6" fillId="2" borderId="41" xfId="0" applyNumberFormat="1" applyFont="1" applyFill="1" applyBorder="1" applyAlignment="1"/>
    <xf numFmtId="40" fontId="4" fillId="2" borderId="43" xfId="1" applyNumberFormat="1" applyFont="1" applyFill="1" applyBorder="1">
      <alignment vertical="center"/>
    </xf>
    <xf numFmtId="178" fontId="4" fillId="0" borderId="32" xfId="0" applyNumberFormat="1" applyFont="1" applyBorder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/>
    </xf>
    <xf numFmtId="178" fontId="4" fillId="0" borderId="34" xfId="0" applyNumberFormat="1" applyFont="1" applyBorder="1" applyAlignment="1">
      <alignment horizontal="center" vertical="center"/>
    </xf>
    <xf numFmtId="178" fontId="4" fillId="0" borderId="32" xfId="0" applyNumberFormat="1" applyFont="1" applyBorder="1" applyAlignment="1">
      <alignment horizontal="left"/>
    </xf>
    <xf numFmtId="178" fontId="4" fillId="0" borderId="33" xfId="0" applyNumberFormat="1" applyFont="1" applyBorder="1" applyAlignment="1">
      <alignment horizontal="left"/>
    </xf>
    <xf numFmtId="38" fontId="2" fillId="0" borderId="0" xfId="1" applyFont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4" fillId="0" borderId="17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178" fontId="4" fillId="0" borderId="32" xfId="0" applyNumberFormat="1" applyFont="1" applyFill="1" applyBorder="1" applyAlignment="1">
      <alignment horizontal="center" vertical="center"/>
    </xf>
    <xf numFmtId="178" fontId="4" fillId="0" borderId="33" xfId="0" applyNumberFormat="1" applyFont="1" applyFill="1" applyBorder="1" applyAlignment="1">
      <alignment horizontal="center" vertical="center"/>
    </xf>
    <xf numFmtId="178" fontId="4" fillId="0" borderId="34" xfId="0" applyNumberFormat="1" applyFont="1" applyFill="1" applyBorder="1" applyAlignment="1">
      <alignment horizontal="center" vertical="center"/>
    </xf>
    <xf numFmtId="178" fontId="4" fillId="0" borderId="32" xfId="0" applyNumberFormat="1" applyFont="1" applyFill="1" applyBorder="1" applyAlignment="1">
      <alignment horizontal="left"/>
    </xf>
    <xf numFmtId="178" fontId="4" fillId="0" borderId="33" xfId="0" applyNumberFormat="1" applyFont="1" applyFill="1" applyBorder="1" applyAlignment="1">
      <alignment horizontal="left"/>
    </xf>
    <xf numFmtId="38" fontId="2" fillId="0" borderId="0" xfId="1" applyFont="1" applyFill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horizontal="left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2 2" xfId="7"/>
    <cellStyle name="標準" xfId="0" builtinId="0"/>
    <cellStyle name="標準 2" xfId="3"/>
    <cellStyle name="標準 3" xfId="4"/>
    <cellStyle name="標準 3 2" xfId="6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opLeftCell="A10" zoomScaleNormal="100" zoomScaleSheetLayoutView="115" workbookViewId="0">
      <selection activeCell="E2" sqref="E2:F2"/>
    </sheetView>
  </sheetViews>
  <sheetFormatPr defaultRowHeight="13.5"/>
  <cols>
    <col min="2" max="2" width="15" style="1" customWidth="1"/>
    <col min="3" max="3" width="9.625" style="1" customWidth="1"/>
    <col min="4" max="6" width="13.5" style="1" customWidth="1"/>
  </cols>
  <sheetData>
    <row r="1" spans="2:7">
      <c r="B1" s="123" t="s">
        <v>0</v>
      </c>
      <c r="C1" s="123"/>
      <c r="D1" s="123"/>
      <c r="E1" s="123"/>
      <c r="F1" s="123"/>
    </row>
    <row r="2" spans="2:7">
      <c r="E2" s="124" t="s">
        <v>53</v>
      </c>
      <c r="F2" s="124"/>
    </row>
    <row r="3" spans="2:7">
      <c r="E3" s="54"/>
      <c r="F3" s="54"/>
    </row>
    <row r="4" spans="2:7">
      <c r="E4" s="54"/>
      <c r="F4" s="54"/>
    </row>
    <row r="5" spans="2:7">
      <c r="E5" s="54"/>
      <c r="F5" s="54"/>
    </row>
    <row r="6" spans="2:7">
      <c r="E6" s="54"/>
      <c r="F6" s="54"/>
    </row>
    <row r="7" spans="2:7" ht="14.25" thickBot="1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>
      <c r="B8" s="6" t="s">
        <v>6</v>
      </c>
      <c r="C8" s="7">
        <v>40339</v>
      </c>
      <c r="D8" s="8">
        <v>81259</v>
      </c>
      <c r="E8" s="8">
        <v>38941</v>
      </c>
      <c r="F8" s="9">
        <v>42318</v>
      </c>
      <c r="G8" s="50"/>
    </row>
    <row r="9" spans="2:7">
      <c r="B9" s="10" t="s">
        <v>7</v>
      </c>
      <c r="C9" s="11">
        <v>1597</v>
      </c>
      <c r="D9" s="8">
        <v>2985</v>
      </c>
      <c r="E9" s="12">
        <v>1423</v>
      </c>
      <c r="F9" s="13">
        <v>1562</v>
      </c>
      <c r="G9" s="50"/>
    </row>
    <row r="10" spans="2:7">
      <c r="B10" s="10" t="s">
        <v>8</v>
      </c>
      <c r="C10" s="11">
        <v>5854</v>
      </c>
      <c r="D10" s="8">
        <v>12180</v>
      </c>
      <c r="E10" s="12">
        <v>5788</v>
      </c>
      <c r="F10" s="13">
        <v>6392</v>
      </c>
      <c r="G10" s="50"/>
    </row>
    <row r="11" spans="2:7" ht="14.25" thickBot="1">
      <c r="B11" s="10" t="s">
        <v>9</v>
      </c>
      <c r="C11" s="11">
        <v>3019</v>
      </c>
      <c r="D11" s="8">
        <v>6385</v>
      </c>
      <c r="E11" s="12">
        <v>3024</v>
      </c>
      <c r="F11" s="13">
        <v>3361</v>
      </c>
      <c r="G11" s="50"/>
    </row>
    <row r="12" spans="2:7" ht="14.25" thickTop="1">
      <c r="B12" s="14" t="s">
        <v>10</v>
      </c>
      <c r="C12" s="15">
        <v>50809</v>
      </c>
      <c r="D12" s="16">
        <v>102809</v>
      </c>
      <c r="E12" s="16">
        <v>49176</v>
      </c>
      <c r="F12" s="17">
        <v>53633</v>
      </c>
    </row>
    <row r="14" spans="2:7">
      <c r="B14" s="125" t="s">
        <v>11</v>
      </c>
      <c r="C14" s="125"/>
      <c r="D14" s="125"/>
      <c r="E14" s="125"/>
      <c r="F14" s="125"/>
    </row>
    <row r="16" spans="2:7">
      <c r="B16" s="126" t="s">
        <v>1</v>
      </c>
      <c r="C16" s="128" t="s">
        <v>12</v>
      </c>
      <c r="D16" s="129"/>
      <c r="E16" s="129"/>
      <c r="F16" s="130"/>
    </row>
    <row r="17" spans="2:6" ht="14.25" thickBot="1">
      <c r="B17" s="127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>
      <c r="B18" s="6" t="s">
        <v>6</v>
      </c>
      <c r="C18" s="22">
        <v>40339</v>
      </c>
      <c r="D18" s="23">
        <v>40384</v>
      </c>
      <c r="E18" s="23">
        <f>+C18-D18</f>
        <v>-45</v>
      </c>
      <c r="F18" s="24">
        <f>+E18/D18</f>
        <v>-1.1143026941362916E-3</v>
      </c>
    </row>
    <row r="19" spans="2:6">
      <c r="B19" s="10" t="s">
        <v>7</v>
      </c>
      <c r="C19" s="25">
        <v>1597</v>
      </c>
      <c r="D19" s="8">
        <v>1599</v>
      </c>
      <c r="E19" s="12">
        <f>+C19-D19</f>
        <v>-2</v>
      </c>
      <c r="F19" s="26">
        <f>+E19/D19</f>
        <v>-1.2507817385866166E-3</v>
      </c>
    </row>
    <row r="20" spans="2:6">
      <c r="B20" s="10" t="s">
        <v>8</v>
      </c>
      <c r="C20" s="25">
        <v>5854</v>
      </c>
      <c r="D20" s="8">
        <v>5871</v>
      </c>
      <c r="E20" s="12">
        <f>+C20-D20</f>
        <v>-17</v>
      </c>
      <c r="F20" s="26">
        <f>+E20/D20</f>
        <v>-2.8955884857775507E-3</v>
      </c>
    </row>
    <row r="21" spans="2:6" ht="14.25" thickBot="1">
      <c r="B21" s="10" t="s">
        <v>9</v>
      </c>
      <c r="C21" s="25">
        <v>3019</v>
      </c>
      <c r="D21" s="8">
        <v>3019</v>
      </c>
      <c r="E21" s="12">
        <f>+C21-D21</f>
        <v>0</v>
      </c>
      <c r="F21" s="26">
        <f>+E21/D21</f>
        <v>0</v>
      </c>
    </row>
    <row r="22" spans="2:6" ht="14.25" thickTop="1">
      <c r="B22" s="14" t="s">
        <v>10</v>
      </c>
      <c r="C22" s="15">
        <v>50809</v>
      </c>
      <c r="D22" s="27">
        <v>50873</v>
      </c>
      <c r="E22" s="27">
        <f>SUM(E18:E21)</f>
        <v>-64</v>
      </c>
      <c r="F22" s="28">
        <f>+E22/D22</f>
        <v>-1.2580347138953865E-3</v>
      </c>
    </row>
    <row r="23" spans="2:6">
      <c r="C23" s="1" t="s">
        <v>17</v>
      </c>
    </row>
    <row r="25" spans="2:6">
      <c r="B25" s="126" t="s">
        <v>1</v>
      </c>
      <c r="C25" s="128" t="s">
        <v>18</v>
      </c>
      <c r="D25" s="129"/>
      <c r="E25" s="129"/>
      <c r="F25" s="130"/>
    </row>
    <row r="26" spans="2:6" ht="14.25" thickBot="1">
      <c r="B26" s="127"/>
      <c r="C26" s="5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>
      <c r="B27" s="6" t="s">
        <v>6</v>
      </c>
      <c r="C27" s="53">
        <v>81259</v>
      </c>
      <c r="D27" s="51">
        <v>81305</v>
      </c>
      <c r="E27" s="23">
        <f>+C27-D27</f>
        <v>-46</v>
      </c>
      <c r="F27" s="24">
        <f>+E27/D27</f>
        <v>-5.6577086280056575E-4</v>
      </c>
    </row>
    <row r="28" spans="2:6">
      <c r="B28" s="10" t="s">
        <v>7</v>
      </c>
      <c r="C28" s="29">
        <v>2985</v>
      </c>
      <c r="D28" s="29">
        <v>2988</v>
      </c>
      <c r="E28" s="12">
        <f>+C28-D28</f>
        <v>-3</v>
      </c>
      <c r="F28" s="26">
        <f>+E28/D28</f>
        <v>-1.004016064257028E-3</v>
      </c>
    </row>
    <row r="29" spans="2:6">
      <c r="B29" s="10" t="s">
        <v>8</v>
      </c>
      <c r="C29" s="29">
        <v>12180</v>
      </c>
      <c r="D29" s="29">
        <v>12204</v>
      </c>
      <c r="E29" s="12">
        <f>+C29-D29</f>
        <v>-24</v>
      </c>
      <c r="F29" s="26">
        <f>+E29/D29</f>
        <v>-1.9665683382497543E-3</v>
      </c>
    </row>
    <row r="30" spans="2:6" ht="14.25" thickBot="1">
      <c r="B30" s="10" t="s">
        <v>9</v>
      </c>
      <c r="C30" s="30">
        <v>6385</v>
      </c>
      <c r="D30" s="30">
        <v>6378</v>
      </c>
      <c r="E30" s="12">
        <f>+C30-D30</f>
        <v>7</v>
      </c>
      <c r="F30" s="26">
        <f>+E30/D30</f>
        <v>1.0975227343994983E-3</v>
      </c>
    </row>
    <row r="31" spans="2:6" ht="14.25" thickTop="1">
      <c r="B31" s="14" t="s">
        <v>10</v>
      </c>
      <c r="C31" s="15">
        <v>102809</v>
      </c>
      <c r="D31" s="15">
        <v>102875</v>
      </c>
      <c r="E31" s="27">
        <f>SUM(E27:E30)</f>
        <v>-66</v>
      </c>
      <c r="F31" s="28">
        <f>+E31/D31</f>
        <v>-6.4155528554070472E-4</v>
      </c>
    </row>
    <row r="32" spans="2:6">
      <c r="C32" s="1" t="s">
        <v>19</v>
      </c>
    </row>
    <row r="33" spans="2:5" ht="14.25" thickBot="1"/>
    <row r="34" spans="2:5" ht="14.25" thickBot="1">
      <c r="C34" s="118" t="s">
        <v>20</v>
      </c>
      <c r="D34" s="119"/>
      <c r="E34" s="120"/>
    </row>
    <row r="35" spans="2:5" ht="14.25" thickBot="1">
      <c r="C35" s="31" t="s">
        <v>21</v>
      </c>
      <c r="D35" s="31" t="s">
        <v>22</v>
      </c>
      <c r="E35" s="31" t="s">
        <v>23</v>
      </c>
    </row>
    <row r="36" spans="2:5" ht="14.25" thickBot="1">
      <c r="C36" s="32">
        <v>86</v>
      </c>
      <c r="D36" s="32">
        <v>114</v>
      </c>
      <c r="E36" s="33">
        <f>C36-D36</f>
        <v>-28</v>
      </c>
    </row>
    <row r="37" spans="2:5" ht="14.25" thickBot="1">
      <c r="C37" s="118" t="s">
        <v>24</v>
      </c>
      <c r="D37" s="119"/>
      <c r="E37" s="120"/>
    </row>
    <row r="38" spans="2:5" ht="14.25" thickBot="1">
      <c r="C38" s="31" t="s">
        <v>25</v>
      </c>
      <c r="D38" s="31" t="s">
        <v>26</v>
      </c>
      <c r="E38" s="31" t="s">
        <v>23</v>
      </c>
    </row>
    <row r="39" spans="2:5" ht="14.25" thickBot="1">
      <c r="C39" s="32">
        <v>208</v>
      </c>
      <c r="D39" s="34">
        <v>246</v>
      </c>
      <c r="E39" s="33">
        <f>C39-D39</f>
        <v>-38</v>
      </c>
    </row>
    <row r="40" spans="2:5" ht="14.25" thickBot="1">
      <c r="C40" s="121" t="s">
        <v>27</v>
      </c>
      <c r="D40" s="122"/>
      <c r="E40" s="35">
        <v>-66</v>
      </c>
    </row>
    <row r="41" spans="2:5" ht="14.25" thickBot="1">
      <c r="C41" s="121" t="s">
        <v>28</v>
      </c>
      <c r="D41" s="122"/>
      <c r="E41" s="35">
        <v>-782</v>
      </c>
    </row>
    <row r="42" spans="2:5">
      <c r="C42" s="36"/>
      <c r="D42" s="36"/>
      <c r="E42" s="37"/>
    </row>
    <row r="43" spans="2:5" ht="14.25" thickBot="1"/>
    <row r="44" spans="2:5" ht="14.25" thickBot="1">
      <c r="D44" s="38" t="s">
        <v>29</v>
      </c>
      <c r="E44" s="39" t="s">
        <v>30</v>
      </c>
    </row>
    <row r="45" spans="2:5" ht="14.25" thickTop="1">
      <c r="D45" s="40" t="s">
        <v>31</v>
      </c>
      <c r="E45" s="48">
        <v>15679</v>
      </c>
    </row>
    <row r="46" spans="2:5">
      <c r="B46" s="41"/>
      <c r="D46" s="42" t="s">
        <v>32</v>
      </c>
      <c r="E46" s="49">
        <v>57189</v>
      </c>
    </row>
    <row r="47" spans="2:5">
      <c r="D47" s="42" t="s">
        <v>33</v>
      </c>
      <c r="E47" s="43">
        <v>29941</v>
      </c>
    </row>
    <row r="48" spans="2:5">
      <c r="D48" s="44" t="s">
        <v>34</v>
      </c>
      <c r="E48" s="43">
        <v>102809</v>
      </c>
    </row>
    <row r="49" spans="4:5">
      <c r="D49" s="44" t="s">
        <v>35</v>
      </c>
      <c r="E49" s="45">
        <v>0.29120000000000001</v>
      </c>
    </row>
    <row r="50" spans="4:5" ht="14.25" thickBot="1">
      <c r="D50" s="46" t="s">
        <v>36</v>
      </c>
      <c r="E50" s="47">
        <v>46.980274100499997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zoomScaleNormal="100" zoomScaleSheetLayoutView="115" workbookViewId="0">
      <selection activeCell="E2" sqref="E2:F2"/>
    </sheetView>
  </sheetViews>
  <sheetFormatPr defaultRowHeight="13.5"/>
  <cols>
    <col min="1" max="1" width="9" style="65"/>
    <col min="2" max="2" width="15" style="41" customWidth="1"/>
    <col min="3" max="3" width="9.625" style="41" customWidth="1"/>
    <col min="4" max="6" width="13.5" style="41" customWidth="1"/>
    <col min="7" max="16384" width="9" style="65"/>
  </cols>
  <sheetData>
    <row r="1" spans="2:7">
      <c r="B1" s="136" t="s">
        <v>0</v>
      </c>
      <c r="C1" s="136"/>
      <c r="D1" s="136"/>
      <c r="E1" s="136"/>
      <c r="F1" s="136"/>
    </row>
    <row r="2" spans="2:7">
      <c r="E2" s="137" t="s">
        <v>64</v>
      </c>
      <c r="F2" s="137"/>
    </row>
    <row r="3" spans="2:7">
      <c r="E3" s="110"/>
      <c r="F3" s="110"/>
    </row>
    <row r="4" spans="2:7">
      <c r="E4" s="110"/>
      <c r="F4" s="110"/>
    </row>
    <row r="5" spans="2:7">
      <c r="E5" s="110"/>
      <c r="F5" s="110"/>
    </row>
    <row r="6" spans="2:7">
      <c r="E6" s="110"/>
      <c r="F6" s="110"/>
    </row>
    <row r="7" spans="2:7" ht="14.25" thickBot="1">
      <c r="B7" s="67" t="s">
        <v>1</v>
      </c>
      <c r="C7" s="68" t="s">
        <v>2</v>
      </c>
      <c r="D7" s="69" t="s">
        <v>3</v>
      </c>
      <c r="E7" s="69" t="s">
        <v>4</v>
      </c>
      <c r="F7" s="70" t="s">
        <v>5</v>
      </c>
    </row>
    <row r="8" spans="2:7" ht="14.25" thickTop="1">
      <c r="B8" s="71" t="s">
        <v>6</v>
      </c>
      <c r="C8" s="72">
        <v>40586</v>
      </c>
      <c r="D8" s="73">
        <f>E8+F8</f>
        <v>80966</v>
      </c>
      <c r="E8" s="73">
        <v>38768</v>
      </c>
      <c r="F8" s="74">
        <v>42198</v>
      </c>
      <c r="G8" s="75"/>
    </row>
    <row r="9" spans="2:7">
      <c r="B9" s="76" t="s">
        <v>7</v>
      </c>
      <c r="C9" s="77">
        <v>1578</v>
      </c>
      <c r="D9" s="73">
        <f t="shared" ref="D9:D11" si="0">E9+F9</f>
        <v>2893</v>
      </c>
      <c r="E9" s="78">
        <v>1385</v>
      </c>
      <c r="F9" s="79">
        <v>1508</v>
      </c>
      <c r="G9" s="75"/>
    </row>
    <row r="10" spans="2:7">
      <c r="B10" s="76" t="s">
        <v>8</v>
      </c>
      <c r="C10" s="77">
        <v>5852</v>
      </c>
      <c r="D10" s="73">
        <f t="shared" si="0"/>
        <v>12048</v>
      </c>
      <c r="E10" s="78">
        <v>5725</v>
      </c>
      <c r="F10" s="79">
        <v>6323</v>
      </c>
      <c r="G10" s="75"/>
    </row>
    <row r="11" spans="2:7" ht="14.25" thickBot="1">
      <c r="B11" s="76" t="s">
        <v>9</v>
      </c>
      <c r="C11" s="77">
        <v>2993</v>
      </c>
      <c r="D11" s="73">
        <f t="shared" si="0"/>
        <v>6267</v>
      </c>
      <c r="E11" s="78">
        <v>2959</v>
      </c>
      <c r="F11" s="79">
        <v>3308</v>
      </c>
      <c r="G11" s="75"/>
    </row>
    <row r="12" spans="2:7" ht="14.25" thickTop="1">
      <c r="B12" s="80" t="s">
        <v>10</v>
      </c>
      <c r="C12" s="81">
        <f>C8+C9+C10+C11</f>
        <v>51009</v>
      </c>
      <c r="D12" s="82">
        <f>D8+D9+D10+D11</f>
        <v>102174</v>
      </c>
      <c r="E12" s="82">
        <f>E8+E9+E10+E11</f>
        <v>48837</v>
      </c>
      <c r="F12" s="82">
        <f>F8+F9+F10+F11</f>
        <v>53337</v>
      </c>
    </row>
    <row r="14" spans="2:7">
      <c r="B14" s="138" t="s">
        <v>11</v>
      </c>
      <c r="C14" s="138"/>
      <c r="D14" s="138"/>
      <c r="E14" s="138"/>
      <c r="F14" s="138"/>
    </row>
    <row r="16" spans="2:7">
      <c r="B16" s="139" t="s">
        <v>1</v>
      </c>
      <c r="C16" s="141" t="s">
        <v>12</v>
      </c>
      <c r="D16" s="142"/>
      <c r="E16" s="142"/>
      <c r="F16" s="143"/>
    </row>
    <row r="17" spans="2:6" ht="14.25" thickBot="1">
      <c r="B17" s="140"/>
      <c r="C17" s="83" t="s">
        <v>13</v>
      </c>
      <c r="D17" s="84" t="s">
        <v>14</v>
      </c>
      <c r="E17" s="85" t="s">
        <v>15</v>
      </c>
      <c r="F17" s="86" t="s">
        <v>16</v>
      </c>
    </row>
    <row r="18" spans="2:6" ht="14.25" thickTop="1">
      <c r="B18" s="71" t="s">
        <v>6</v>
      </c>
      <c r="C18" s="87">
        <f>C8</f>
        <v>40586</v>
      </c>
      <c r="D18" s="87">
        <v>40600</v>
      </c>
      <c r="E18" s="88">
        <f>+C18-D18</f>
        <v>-14</v>
      </c>
      <c r="F18" s="89">
        <f>+E18/D18</f>
        <v>-3.4482758620689653E-4</v>
      </c>
    </row>
    <row r="19" spans="2:6">
      <c r="B19" s="76" t="s">
        <v>7</v>
      </c>
      <c r="C19" s="90">
        <f>C9</f>
        <v>1578</v>
      </c>
      <c r="D19" s="90">
        <v>1578</v>
      </c>
      <c r="E19" s="78">
        <f>+C19-D19</f>
        <v>0</v>
      </c>
      <c r="F19" s="91">
        <f>+E19/D19</f>
        <v>0</v>
      </c>
    </row>
    <row r="20" spans="2:6">
      <c r="B20" s="76" t="s">
        <v>8</v>
      </c>
      <c r="C20" s="90">
        <f t="shared" ref="C20:C21" si="1">C10</f>
        <v>5852</v>
      </c>
      <c r="D20" s="90">
        <v>5856</v>
      </c>
      <c r="E20" s="78">
        <f>+C20-D20</f>
        <v>-4</v>
      </c>
      <c r="F20" s="91">
        <f>+E20/D20</f>
        <v>-6.8306010928961749E-4</v>
      </c>
    </row>
    <row r="21" spans="2:6" ht="14.25" thickBot="1">
      <c r="B21" s="76" t="s">
        <v>9</v>
      </c>
      <c r="C21" s="90">
        <f t="shared" si="1"/>
        <v>2993</v>
      </c>
      <c r="D21" s="90">
        <v>2998</v>
      </c>
      <c r="E21" s="78">
        <f>+C21-D21</f>
        <v>-5</v>
      </c>
      <c r="F21" s="91">
        <f>+E21/D21</f>
        <v>-1.667778519012675E-3</v>
      </c>
    </row>
    <row r="22" spans="2:6" ht="14.25" thickTop="1">
      <c r="B22" s="80" t="s">
        <v>10</v>
      </c>
      <c r="C22" s="81">
        <f>C12</f>
        <v>51009</v>
      </c>
      <c r="D22" s="81">
        <f>SUM(D18:D21)</f>
        <v>51032</v>
      </c>
      <c r="E22" s="92">
        <f>SUM(E18:E21)</f>
        <v>-23</v>
      </c>
      <c r="F22" s="93">
        <f>+E22/D22</f>
        <v>-4.506976015049381E-4</v>
      </c>
    </row>
    <row r="23" spans="2:6">
      <c r="C23" s="41" t="s">
        <v>17</v>
      </c>
    </row>
    <row r="25" spans="2:6">
      <c r="B25" s="139" t="s">
        <v>1</v>
      </c>
      <c r="C25" s="141" t="s">
        <v>18</v>
      </c>
      <c r="D25" s="142"/>
      <c r="E25" s="142"/>
      <c r="F25" s="143"/>
    </row>
    <row r="26" spans="2:6" ht="14.25" thickBot="1">
      <c r="B26" s="140"/>
      <c r="C26" s="94" t="s">
        <v>13</v>
      </c>
      <c r="D26" s="83" t="s">
        <v>14</v>
      </c>
      <c r="E26" s="83" t="s">
        <v>15</v>
      </c>
      <c r="F26" s="86" t="s">
        <v>16</v>
      </c>
    </row>
    <row r="27" spans="2:6" ht="14.25" thickTop="1">
      <c r="B27" s="71" t="s">
        <v>6</v>
      </c>
      <c r="C27" s="95">
        <f>D8</f>
        <v>80966</v>
      </c>
      <c r="D27" s="87">
        <v>80943</v>
      </c>
      <c r="E27" s="96">
        <f>+C27-D27</f>
        <v>23</v>
      </c>
      <c r="F27" s="89">
        <f>+E27/D27</f>
        <v>2.8415057509605525E-4</v>
      </c>
    </row>
    <row r="28" spans="2:6">
      <c r="B28" s="76" t="s">
        <v>7</v>
      </c>
      <c r="C28" s="97">
        <f>D9</f>
        <v>2893</v>
      </c>
      <c r="D28" s="97">
        <v>2899</v>
      </c>
      <c r="E28" s="78">
        <f>+C28-D28</f>
        <v>-6</v>
      </c>
      <c r="F28" s="91">
        <f>+E28/D28</f>
        <v>-2.0696791997240429E-3</v>
      </c>
    </row>
    <row r="29" spans="2:6">
      <c r="B29" s="76" t="s">
        <v>8</v>
      </c>
      <c r="C29" s="97">
        <f t="shared" ref="C29:C30" si="2">D10</f>
        <v>12048</v>
      </c>
      <c r="D29" s="97">
        <v>12071</v>
      </c>
      <c r="E29" s="78">
        <f>+C29-D29</f>
        <v>-23</v>
      </c>
      <c r="F29" s="91">
        <f>+E29/D29</f>
        <v>-1.905393090878966E-3</v>
      </c>
    </row>
    <row r="30" spans="2:6" ht="14.25" thickBot="1">
      <c r="B30" s="76" t="s">
        <v>9</v>
      </c>
      <c r="C30" s="97">
        <f t="shared" si="2"/>
        <v>6267</v>
      </c>
      <c r="D30" s="98">
        <v>6278</v>
      </c>
      <c r="E30" s="78">
        <f>+C30-D30</f>
        <v>-11</v>
      </c>
      <c r="F30" s="91">
        <f>+E30/D30</f>
        <v>-1.752150366358713E-3</v>
      </c>
    </row>
    <row r="31" spans="2:6" ht="14.25" thickTop="1">
      <c r="B31" s="80" t="s">
        <v>10</v>
      </c>
      <c r="C31" s="81">
        <f>D12</f>
        <v>102174</v>
      </c>
      <c r="D31" s="81">
        <f>SUM(D27:D30)</f>
        <v>102191</v>
      </c>
      <c r="E31" s="92">
        <f>SUM(E27:E30)</f>
        <v>-17</v>
      </c>
      <c r="F31" s="93">
        <f>+E31/D31</f>
        <v>-1.6635515847775243E-4</v>
      </c>
    </row>
    <row r="32" spans="2:6">
      <c r="C32" s="41" t="s">
        <v>19</v>
      </c>
    </row>
    <row r="33" spans="3:5" ht="14.25" thickBot="1"/>
    <row r="34" spans="3:5" ht="14.25" thickBot="1">
      <c r="C34" s="131" t="s">
        <v>20</v>
      </c>
      <c r="D34" s="132"/>
      <c r="E34" s="133"/>
    </row>
    <row r="35" spans="3:5" ht="14.25" thickBot="1">
      <c r="C35" s="99" t="s">
        <v>21</v>
      </c>
      <c r="D35" s="99" t="s">
        <v>22</v>
      </c>
      <c r="E35" s="99" t="s">
        <v>23</v>
      </c>
    </row>
    <row r="36" spans="3:5" ht="14.25" thickBot="1">
      <c r="C36" s="100">
        <v>69</v>
      </c>
      <c r="D36" s="100">
        <v>105</v>
      </c>
      <c r="E36" s="101">
        <f>C36-D36</f>
        <v>-36</v>
      </c>
    </row>
    <row r="37" spans="3:5" ht="14.25" thickBot="1">
      <c r="C37" s="131" t="s">
        <v>24</v>
      </c>
      <c r="D37" s="132"/>
      <c r="E37" s="133"/>
    </row>
    <row r="38" spans="3:5" ht="14.25" thickBot="1">
      <c r="C38" s="99" t="s">
        <v>25</v>
      </c>
      <c r="D38" s="99" t="s">
        <v>26</v>
      </c>
      <c r="E38" s="99" t="s">
        <v>23</v>
      </c>
    </row>
    <row r="39" spans="3:5" ht="14.25" thickBot="1">
      <c r="C39" s="100">
        <v>252</v>
      </c>
      <c r="D39" s="102">
        <v>233</v>
      </c>
      <c r="E39" s="101">
        <f>C39-D39</f>
        <v>19</v>
      </c>
    </row>
    <row r="40" spans="3:5" ht="14.25" thickBot="1">
      <c r="C40" s="134" t="s">
        <v>27</v>
      </c>
      <c r="D40" s="135"/>
      <c r="E40" s="63">
        <f>E36+E39</f>
        <v>-17</v>
      </c>
    </row>
    <row r="41" spans="3:5" ht="14.25" thickBot="1">
      <c r="C41" s="134" t="s">
        <v>28</v>
      </c>
      <c r="D41" s="135"/>
      <c r="E41" s="63">
        <v>-880</v>
      </c>
    </row>
    <row r="42" spans="3:5">
      <c r="C42" s="103"/>
      <c r="D42" s="103"/>
      <c r="E42" s="104"/>
    </row>
    <row r="43" spans="3:5" ht="14.25" thickBot="1"/>
    <row r="44" spans="3:5" ht="14.25" thickBot="1">
      <c r="D44" s="105" t="s">
        <v>29</v>
      </c>
      <c r="E44" s="106" t="s">
        <v>30</v>
      </c>
    </row>
    <row r="45" spans="3:5" ht="14.25" thickTop="1">
      <c r="D45" s="107" t="s">
        <v>31</v>
      </c>
      <c r="E45" s="48">
        <v>15573</v>
      </c>
    </row>
    <row r="46" spans="3:5">
      <c r="D46" s="44" t="s">
        <v>32</v>
      </c>
      <c r="E46" s="49">
        <v>56436</v>
      </c>
    </row>
    <row r="47" spans="3:5">
      <c r="D47" s="44" t="s">
        <v>33</v>
      </c>
      <c r="E47" s="49">
        <v>30165</v>
      </c>
    </row>
    <row r="48" spans="3:5">
      <c r="D48" s="44" t="s">
        <v>34</v>
      </c>
      <c r="E48" s="49">
        <f>E45+E46+E47</f>
        <v>102174</v>
      </c>
    </row>
    <row r="49" spans="4:5">
      <c r="D49" s="44" t="s">
        <v>35</v>
      </c>
      <c r="E49" s="45">
        <f>E47/E48</f>
        <v>0.29523166363262671</v>
      </c>
    </row>
    <row r="50" spans="4:5" ht="14.25" customHeight="1" thickBot="1">
      <c r="D50" s="108" t="s">
        <v>36</v>
      </c>
      <c r="E50" s="47">
        <v>47.193385792863154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opLeftCell="A28" zoomScaleNormal="100" zoomScaleSheetLayoutView="115" workbookViewId="0">
      <selection activeCell="J8" sqref="J8"/>
    </sheetView>
  </sheetViews>
  <sheetFormatPr defaultRowHeight="13.5"/>
  <cols>
    <col min="1" max="1" width="9" style="65"/>
    <col min="2" max="2" width="15" style="41" customWidth="1"/>
    <col min="3" max="3" width="9.625" style="41" customWidth="1"/>
    <col min="4" max="6" width="13.5" style="41" customWidth="1"/>
    <col min="7" max="16384" width="9" style="65"/>
  </cols>
  <sheetData>
    <row r="1" spans="2:7">
      <c r="B1" s="136" t="s">
        <v>0</v>
      </c>
      <c r="C1" s="136"/>
      <c r="D1" s="136"/>
      <c r="E1" s="136"/>
      <c r="F1" s="136"/>
    </row>
    <row r="2" spans="2:7">
      <c r="E2" s="137" t="s">
        <v>65</v>
      </c>
      <c r="F2" s="137"/>
    </row>
    <row r="3" spans="2:7">
      <c r="E3" s="111"/>
      <c r="F3" s="111"/>
    </row>
    <row r="4" spans="2:7">
      <c r="E4" s="111"/>
      <c r="F4" s="111"/>
    </row>
    <row r="5" spans="2:7">
      <c r="E5" s="111"/>
      <c r="F5" s="111"/>
    </row>
    <row r="6" spans="2:7">
      <c r="E6" s="111"/>
      <c r="F6" s="111"/>
    </row>
    <row r="7" spans="2:7" ht="14.25" thickBot="1">
      <c r="B7" s="67" t="s">
        <v>1</v>
      </c>
      <c r="C7" s="68" t="s">
        <v>2</v>
      </c>
      <c r="D7" s="69" t="s">
        <v>3</v>
      </c>
      <c r="E7" s="69" t="s">
        <v>4</v>
      </c>
      <c r="F7" s="70" t="s">
        <v>5</v>
      </c>
    </row>
    <row r="8" spans="2:7" ht="14.25" thickTop="1">
      <c r="B8" s="71" t="s">
        <v>6</v>
      </c>
      <c r="C8" s="72">
        <v>40595</v>
      </c>
      <c r="D8" s="73">
        <f>E8+F8</f>
        <v>80994</v>
      </c>
      <c r="E8" s="73">
        <v>38780</v>
      </c>
      <c r="F8" s="74">
        <v>42214</v>
      </c>
      <c r="G8" s="75"/>
    </row>
    <row r="9" spans="2:7">
      <c r="B9" s="76" t="s">
        <v>7</v>
      </c>
      <c r="C9" s="77">
        <v>1583</v>
      </c>
      <c r="D9" s="73">
        <f t="shared" ref="D9:D11" si="0">E9+F9</f>
        <v>2900</v>
      </c>
      <c r="E9" s="78">
        <v>1388</v>
      </c>
      <c r="F9" s="79">
        <v>1512</v>
      </c>
      <c r="G9" s="75"/>
    </row>
    <row r="10" spans="2:7">
      <c r="B10" s="76" t="s">
        <v>8</v>
      </c>
      <c r="C10" s="77">
        <v>5858</v>
      </c>
      <c r="D10" s="73">
        <f t="shared" si="0"/>
        <v>12053</v>
      </c>
      <c r="E10" s="78">
        <v>5735</v>
      </c>
      <c r="F10" s="79">
        <v>6318</v>
      </c>
      <c r="G10" s="75"/>
    </row>
    <row r="11" spans="2:7" ht="14.25" thickBot="1">
      <c r="B11" s="76" t="s">
        <v>9</v>
      </c>
      <c r="C11" s="77">
        <v>2993</v>
      </c>
      <c r="D11" s="73">
        <f t="shared" si="0"/>
        <v>6268</v>
      </c>
      <c r="E11" s="78">
        <v>2960</v>
      </c>
      <c r="F11" s="79">
        <v>3308</v>
      </c>
      <c r="G11" s="75"/>
    </row>
    <row r="12" spans="2:7" ht="14.25" thickTop="1">
      <c r="B12" s="80" t="s">
        <v>10</v>
      </c>
      <c r="C12" s="81">
        <f>C8+C9+C10+C11</f>
        <v>51029</v>
      </c>
      <c r="D12" s="82">
        <f>D8+D9+D10+D11</f>
        <v>102215</v>
      </c>
      <c r="E12" s="82">
        <f>E8+E9+E10+E11</f>
        <v>48863</v>
      </c>
      <c r="F12" s="113">
        <f>F8+F9+F10+F11</f>
        <v>53352</v>
      </c>
    </row>
    <row r="14" spans="2:7">
      <c r="B14" s="138" t="s">
        <v>11</v>
      </c>
      <c r="C14" s="138"/>
      <c r="D14" s="138"/>
      <c r="E14" s="138"/>
      <c r="F14" s="138"/>
    </row>
    <row r="16" spans="2:7">
      <c r="B16" s="139" t="s">
        <v>1</v>
      </c>
      <c r="C16" s="141" t="s">
        <v>12</v>
      </c>
      <c r="D16" s="142"/>
      <c r="E16" s="142"/>
      <c r="F16" s="143"/>
    </row>
    <row r="17" spans="2:6" ht="14.25" thickBot="1">
      <c r="B17" s="140"/>
      <c r="C17" s="83" t="s">
        <v>13</v>
      </c>
      <c r="D17" s="84" t="s">
        <v>14</v>
      </c>
      <c r="E17" s="85" t="s">
        <v>15</v>
      </c>
      <c r="F17" s="86" t="s">
        <v>16</v>
      </c>
    </row>
    <row r="18" spans="2:6" ht="14.25" thickTop="1">
      <c r="B18" s="71" t="s">
        <v>6</v>
      </c>
      <c r="C18" s="87">
        <f>C8</f>
        <v>40595</v>
      </c>
      <c r="D18" s="87">
        <v>40586</v>
      </c>
      <c r="E18" s="88">
        <f>+C18-D18</f>
        <v>9</v>
      </c>
      <c r="F18" s="89">
        <f>+E18/D18</f>
        <v>2.2175134282757602E-4</v>
      </c>
    </row>
    <row r="19" spans="2:6">
      <c r="B19" s="76" t="s">
        <v>7</v>
      </c>
      <c r="C19" s="90">
        <f>C9</f>
        <v>1583</v>
      </c>
      <c r="D19" s="90">
        <v>1578</v>
      </c>
      <c r="E19" s="78">
        <f>+C19-D19</f>
        <v>5</v>
      </c>
      <c r="F19" s="91">
        <f>+E19/D19</f>
        <v>3.1685678073510772E-3</v>
      </c>
    </row>
    <row r="20" spans="2:6">
      <c r="B20" s="76" t="s">
        <v>8</v>
      </c>
      <c r="C20" s="90">
        <f t="shared" ref="C20:C21" si="1">C10</f>
        <v>5858</v>
      </c>
      <c r="D20" s="90">
        <v>5852</v>
      </c>
      <c r="E20" s="78">
        <f>+C20-D20</f>
        <v>6</v>
      </c>
      <c r="F20" s="91">
        <f>+E20/D20</f>
        <v>1.0252904989747095E-3</v>
      </c>
    </row>
    <row r="21" spans="2:6" ht="14.25" thickBot="1">
      <c r="B21" s="76" t="s">
        <v>9</v>
      </c>
      <c r="C21" s="90">
        <f t="shared" si="1"/>
        <v>2993</v>
      </c>
      <c r="D21" s="90">
        <v>2993</v>
      </c>
      <c r="E21" s="78">
        <f>+C21-D21</f>
        <v>0</v>
      </c>
      <c r="F21" s="91">
        <f>+E21/D21</f>
        <v>0</v>
      </c>
    </row>
    <row r="22" spans="2:6" ht="14.25" thickTop="1">
      <c r="B22" s="80" t="s">
        <v>10</v>
      </c>
      <c r="C22" s="81">
        <f>C12</f>
        <v>51029</v>
      </c>
      <c r="D22" s="81">
        <v>51009</v>
      </c>
      <c r="E22" s="92">
        <f>SUM(E18:E21)</f>
        <v>20</v>
      </c>
      <c r="F22" s="93">
        <f>+E22/D22</f>
        <v>3.9208767080319159E-4</v>
      </c>
    </row>
    <row r="23" spans="2:6">
      <c r="C23" s="41" t="s">
        <v>17</v>
      </c>
    </row>
    <row r="25" spans="2:6">
      <c r="B25" s="139" t="s">
        <v>1</v>
      </c>
      <c r="C25" s="141" t="s">
        <v>18</v>
      </c>
      <c r="D25" s="142"/>
      <c r="E25" s="142"/>
      <c r="F25" s="143"/>
    </row>
    <row r="26" spans="2:6" ht="14.25" thickBot="1">
      <c r="B26" s="140"/>
      <c r="C26" s="94" t="s">
        <v>13</v>
      </c>
      <c r="D26" s="83" t="s">
        <v>14</v>
      </c>
      <c r="E26" s="83" t="s">
        <v>15</v>
      </c>
      <c r="F26" s="86" t="s">
        <v>16</v>
      </c>
    </row>
    <row r="27" spans="2:6" ht="14.25" thickTop="1">
      <c r="B27" s="71" t="s">
        <v>6</v>
      </c>
      <c r="C27" s="95">
        <f>D8</f>
        <v>80994</v>
      </c>
      <c r="D27" s="87">
        <v>80966</v>
      </c>
      <c r="E27" s="96">
        <f>+C27-D27</f>
        <v>28</v>
      </c>
      <c r="F27" s="89">
        <f>+E27/D27</f>
        <v>3.4582417310970035E-4</v>
      </c>
    </row>
    <row r="28" spans="2:6">
      <c r="B28" s="76" t="s">
        <v>7</v>
      </c>
      <c r="C28" s="97">
        <f>D9</f>
        <v>2900</v>
      </c>
      <c r="D28" s="97">
        <v>2893</v>
      </c>
      <c r="E28" s="78">
        <f>+C28-D28</f>
        <v>7</v>
      </c>
      <c r="F28" s="91">
        <f>+E28/D28</f>
        <v>2.4196335983408227E-3</v>
      </c>
    </row>
    <row r="29" spans="2:6">
      <c r="B29" s="76" t="s">
        <v>8</v>
      </c>
      <c r="C29" s="97">
        <f t="shared" ref="C29:C30" si="2">D10</f>
        <v>12053</v>
      </c>
      <c r="D29" s="97">
        <v>12048</v>
      </c>
      <c r="E29" s="78">
        <f>+C29-D29</f>
        <v>5</v>
      </c>
      <c r="F29" s="91">
        <f>+E29/D29</f>
        <v>4.1500664010624171E-4</v>
      </c>
    </row>
    <row r="30" spans="2:6" ht="14.25" thickBot="1">
      <c r="B30" s="76" t="s">
        <v>9</v>
      </c>
      <c r="C30" s="97">
        <f t="shared" si="2"/>
        <v>6268</v>
      </c>
      <c r="D30" s="98">
        <v>6267</v>
      </c>
      <c r="E30" s="78">
        <f>+C30-D30</f>
        <v>1</v>
      </c>
      <c r="F30" s="91">
        <f>+E30/D30</f>
        <v>1.5956598053295037E-4</v>
      </c>
    </row>
    <row r="31" spans="2:6" ht="14.25" thickTop="1">
      <c r="B31" s="80" t="s">
        <v>10</v>
      </c>
      <c r="C31" s="81">
        <f>D12</f>
        <v>102215</v>
      </c>
      <c r="D31" s="81">
        <v>102174</v>
      </c>
      <c r="E31" s="92">
        <f>SUM(E27:E30)</f>
        <v>41</v>
      </c>
      <c r="F31" s="93">
        <f>+E31/D31</f>
        <v>4.0127625423297511E-4</v>
      </c>
    </row>
    <row r="32" spans="2:6">
      <c r="C32" s="41" t="s">
        <v>19</v>
      </c>
    </row>
    <row r="33" spans="3:5" ht="14.25" thickBot="1"/>
    <row r="34" spans="3:5" ht="14.25" thickBot="1">
      <c r="C34" s="131" t="s">
        <v>20</v>
      </c>
      <c r="D34" s="132"/>
      <c r="E34" s="133"/>
    </row>
    <row r="35" spans="3:5" ht="14.25" thickBot="1">
      <c r="C35" s="99" t="s">
        <v>21</v>
      </c>
      <c r="D35" s="99" t="s">
        <v>22</v>
      </c>
      <c r="E35" s="99" t="s">
        <v>23</v>
      </c>
    </row>
    <row r="36" spans="3:5" ht="14.25" thickBot="1">
      <c r="C36" s="100">
        <v>72</v>
      </c>
      <c r="D36" s="100">
        <v>99</v>
      </c>
      <c r="E36" s="101">
        <f>C36-D36</f>
        <v>-27</v>
      </c>
    </row>
    <row r="37" spans="3:5" ht="14.25" thickBot="1">
      <c r="C37" s="131" t="s">
        <v>24</v>
      </c>
      <c r="D37" s="132"/>
      <c r="E37" s="133"/>
    </row>
    <row r="38" spans="3:5" ht="14.25" thickBot="1">
      <c r="C38" s="99" t="s">
        <v>25</v>
      </c>
      <c r="D38" s="99" t="s">
        <v>26</v>
      </c>
      <c r="E38" s="99" t="s">
        <v>23</v>
      </c>
    </row>
    <row r="39" spans="3:5" ht="14.25" thickBot="1">
      <c r="C39" s="100">
        <v>230</v>
      </c>
      <c r="D39" s="102">
        <v>162</v>
      </c>
      <c r="E39" s="101">
        <f>C39-D39</f>
        <v>68</v>
      </c>
    </row>
    <row r="40" spans="3:5" ht="14.25" thickBot="1">
      <c r="C40" s="134" t="s">
        <v>27</v>
      </c>
      <c r="D40" s="135"/>
      <c r="E40" s="63">
        <f>E36+E39</f>
        <v>41</v>
      </c>
    </row>
    <row r="41" spans="3:5" ht="14.25" thickBot="1">
      <c r="C41" s="134" t="s">
        <v>28</v>
      </c>
      <c r="D41" s="135"/>
      <c r="E41" s="63">
        <v>-771</v>
      </c>
    </row>
    <row r="42" spans="3:5">
      <c r="C42" s="103"/>
      <c r="D42" s="103"/>
      <c r="E42" s="104"/>
    </row>
    <row r="43" spans="3:5" ht="14.25" thickBot="1"/>
    <row r="44" spans="3:5" ht="14.25" thickBot="1">
      <c r="D44" s="105" t="s">
        <v>29</v>
      </c>
      <c r="E44" s="106" t="s">
        <v>30</v>
      </c>
    </row>
    <row r="45" spans="3:5" ht="14.25" thickTop="1">
      <c r="D45" s="107" t="s">
        <v>31</v>
      </c>
      <c r="E45" s="48">
        <v>15567</v>
      </c>
    </row>
    <row r="46" spans="3:5">
      <c r="D46" s="44" t="s">
        <v>32</v>
      </c>
      <c r="E46" s="49">
        <v>56427</v>
      </c>
    </row>
    <row r="47" spans="3:5">
      <c r="D47" s="44" t="s">
        <v>33</v>
      </c>
      <c r="E47" s="49">
        <v>30221</v>
      </c>
    </row>
    <row r="48" spans="3:5">
      <c r="D48" s="44" t="s">
        <v>34</v>
      </c>
      <c r="E48" s="49">
        <f>E45+E46+E47</f>
        <v>102215</v>
      </c>
    </row>
    <row r="49" spans="4:5">
      <c r="D49" s="44" t="s">
        <v>35</v>
      </c>
      <c r="E49" s="45">
        <f>E47/E48</f>
        <v>0.29566110649121946</v>
      </c>
    </row>
    <row r="50" spans="4:5" ht="14.25" customHeight="1" thickBot="1">
      <c r="D50" s="108" t="s">
        <v>36</v>
      </c>
      <c r="E50" s="47">
        <v>47.205757471995305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zoomScaleSheetLayoutView="115" workbookViewId="0">
      <selection activeCell="E2" sqref="E2:F2"/>
    </sheetView>
  </sheetViews>
  <sheetFormatPr defaultRowHeight="13.5"/>
  <cols>
    <col min="1" max="1" width="9" style="65"/>
    <col min="2" max="2" width="15" style="41" customWidth="1"/>
    <col min="3" max="3" width="9.625" style="41" customWidth="1"/>
    <col min="4" max="6" width="13.5" style="41" customWidth="1"/>
    <col min="7" max="16384" width="9" style="65"/>
  </cols>
  <sheetData>
    <row r="1" spans="2:7">
      <c r="B1" s="136" t="s">
        <v>0</v>
      </c>
      <c r="C1" s="136"/>
      <c r="D1" s="136"/>
      <c r="E1" s="136"/>
      <c r="F1" s="136"/>
    </row>
    <row r="2" spans="2:7">
      <c r="E2" s="137" t="s">
        <v>66</v>
      </c>
      <c r="F2" s="137"/>
    </row>
    <row r="3" spans="2:7">
      <c r="E3" s="112"/>
      <c r="F3" s="112"/>
    </row>
    <row r="4" spans="2:7">
      <c r="E4" s="112"/>
      <c r="F4" s="112"/>
    </row>
    <row r="5" spans="2:7">
      <c r="E5" s="112"/>
      <c r="F5" s="112"/>
    </row>
    <row r="6" spans="2:7">
      <c r="E6" s="112"/>
      <c r="F6" s="112"/>
    </row>
    <row r="7" spans="2:7" ht="14.25" thickBot="1">
      <c r="B7" s="67" t="s">
        <v>1</v>
      </c>
      <c r="C7" s="68" t="s">
        <v>2</v>
      </c>
      <c r="D7" s="69" t="s">
        <v>3</v>
      </c>
      <c r="E7" s="69" t="s">
        <v>4</v>
      </c>
      <c r="F7" s="70" t="s">
        <v>5</v>
      </c>
    </row>
    <row r="8" spans="2:7" ht="14.25" thickTop="1">
      <c r="B8" s="71" t="s">
        <v>6</v>
      </c>
      <c r="C8" s="72">
        <v>40596</v>
      </c>
      <c r="D8" s="73">
        <f>E8+F8</f>
        <v>81001</v>
      </c>
      <c r="E8" s="73">
        <v>38781</v>
      </c>
      <c r="F8" s="74">
        <v>42220</v>
      </c>
      <c r="G8" s="75"/>
    </row>
    <row r="9" spans="2:7">
      <c r="B9" s="76" t="s">
        <v>7</v>
      </c>
      <c r="C9" s="77">
        <v>1579</v>
      </c>
      <c r="D9" s="73">
        <f t="shared" ref="D9:D11" si="0">E9+F9</f>
        <v>2890</v>
      </c>
      <c r="E9" s="78">
        <v>1381</v>
      </c>
      <c r="F9" s="79">
        <v>1509</v>
      </c>
      <c r="G9" s="75"/>
    </row>
    <row r="10" spans="2:7">
      <c r="B10" s="76" t="s">
        <v>8</v>
      </c>
      <c r="C10" s="77">
        <v>5857</v>
      </c>
      <c r="D10" s="73">
        <f t="shared" si="0"/>
        <v>12041</v>
      </c>
      <c r="E10" s="78">
        <v>5725</v>
      </c>
      <c r="F10" s="79">
        <v>6316</v>
      </c>
      <c r="G10" s="75"/>
    </row>
    <row r="11" spans="2:7" ht="14.25" thickBot="1">
      <c r="B11" s="76" t="s">
        <v>9</v>
      </c>
      <c r="C11" s="77">
        <v>2993</v>
      </c>
      <c r="D11" s="73">
        <f>E11+F11</f>
        <v>6268</v>
      </c>
      <c r="E11" s="78">
        <v>2965</v>
      </c>
      <c r="F11" s="79">
        <v>3303</v>
      </c>
      <c r="G11" s="75"/>
    </row>
    <row r="12" spans="2:7" ht="14.25" thickTop="1">
      <c r="B12" s="80" t="s">
        <v>10</v>
      </c>
      <c r="C12" s="81">
        <f>C8+C9+C10+C11</f>
        <v>51025</v>
      </c>
      <c r="D12" s="82">
        <f>D8+D9+D10+D11</f>
        <v>102200</v>
      </c>
      <c r="E12" s="82">
        <f>E8+E9+E10+E11</f>
        <v>48852</v>
      </c>
      <c r="F12" s="113">
        <f>F8+F9+F10+F11</f>
        <v>53348</v>
      </c>
    </row>
    <row r="14" spans="2:7">
      <c r="B14" s="138" t="s">
        <v>11</v>
      </c>
      <c r="C14" s="138"/>
      <c r="D14" s="138"/>
      <c r="E14" s="138"/>
      <c r="F14" s="138"/>
    </row>
    <row r="16" spans="2:7">
      <c r="B16" s="139" t="s">
        <v>1</v>
      </c>
      <c r="C16" s="141" t="s">
        <v>12</v>
      </c>
      <c r="D16" s="142"/>
      <c r="E16" s="142"/>
      <c r="F16" s="143"/>
    </row>
    <row r="17" spans="2:6" ht="14.25" thickBot="1">
      <c r="B17" s="140"/>
      <c r="C17" s="83" t="s">
        <v>13</v>
      </c>
      <c r="D17" s="84" t="s">
        <v>14</v>
      </c>
      <c r="E17" s="85" t="s">
        <v>15</v>
      </c>
      <c r="F17" s="86" t="s">
        <v>16</v>
      </c>
    </row>
    <row r="18" spans="2:6" ht="14.25" thickTop="1">
      <c r="B18" s="71" t="s">
        <v>6</v>
      </c>
      <c r="C18" s="87">
        <f>C8</f>
        <v>40596</v>
      </c>
      <c r="D18" s="87">
        <v>40595</v>
      </c>
      <c r="E18" s="88">
        <f>+C18-D18</f>
        <v>1</v>
      </c>
      <c r="F18" s="89">
        <f>+E18/D18</f>
        <v>2.4633575563493041E-5</v>
      </c>
    </row>
    <row r="19" spans="2:6">
      <c r="B19" s="76" t="s">
        <v>7</v>
      </c>
      <c r="C19" s="90">
        <f>C9</f>
        <v>1579</v>
      </c>
      <c r="D19" s="90">
        <v>1583</v>
      </c>
      <c r="E19" s="78">
        <f>+C19-D19</f>
        <v>-4</v>
      </c>
      <c r="F19" s="91">
        <f>+E19/D19</f>
        <v>-2.5268477574226151E-3</v>
      </c>
    </row>
    <row r="20" spans="2:6">
      <c r="B20" s="76" t="s">
        <v>8</v>
      </c>
      <c r="C20" s="90">
        <f t="shared" ref="C20:C21" si="1">C10</f>
        <v>5857</v>
      </c>
      <c r="D20" s="90">
        <v>5858</v>
      </c>
      <c r="E20" s="78">
        <f>+C20-D20</f>
        <v>-1</v>
      </c>
      <c r="F20" s="91">
        <f>+E20/D20</f>
        <v>-1.707067258449983E-4</v>
      </c>
    </row>
    <row r="21" spans="2:6" ht="14.25" thickBot="1">
      <c r="B21" s="76" t="s">
        <v>9</v>
      </c>
      <c r="C21" s="90">
        <f t="shared" si="1"/>
        <v>2993</v>
      </c>
      <c r="D21" s="90">
        <v>2993</v>
      </c>
      <c r="E21" s="78">
        <f>+C21-D21</f>
        <v>0</v>
      </c>
      <c r="F21" s="91">
        <f>+E21/D21</f>
        <v>0</v>
      </c>
    </row>
    <row r="22" spans="2:6" ht="14.25" thickTop="1">
      <c r="B22" s="80" t="s">
        <v>10</v>
      </c>
      <c r="C22" s="81">
        <f>C12</f>
        <v>51025</v>
      </c>
      <c r="D22" s="81">
        <v>51009</v>
      </c>
      <c r="E22" s="92">
        <f>SUM(E18:E21)</f>
        <v>-4</v>
      </c>
      <c r="F22" s="93">
        <f>+E22/D22</f>
        <v>-7.841753416063832E-5</v>
      </c>
    </row>
    <row r="23" spans="2:6">
      <c r="C23" s="41" t="s">
        <v>17</v>
      </c>
    </row>
    <row r="25" spans="2:6">
      <c r="B25" s="139" t="s">
        <v>1</v>
      </c>
      <c r="C25" s="141" t="s">
        <v>18</v>
      </c>
      <c r="D25" s="142"/>
      <c r="E25" s="142"/>
      <c r="F25" s="143"/>
    </row>
    <row r="26" spans="2:6" ht="14.25" thickBot="1">
      <c r="B26" s="140"/>
      <c r="C26" s="94" t="s">
        <v>13</v>
      </c>
      <c r="D26" s="83" t="s">
        <v>14</v>
      </c>
      <c r="E26" s="83" t="s">
        <v>15</v>
      </c>
      <c r="F26" s="86" t="s">
        <v>16</v>
      </c>
    </row>
    <row r="27" spans="2:6" ht="14.25" thickTop="1">
      <c r="B27" s="71" t="s">
        <v>6</v>
      </c>
      <c r="C27" s="95">
        <f>D8</f>
        <v>81001</v>
      </c>
      <c r="D27" s="87">
        <v>80994</v>
      </c>
      <c r="E27" s="96">
        <f>+C27-D27</f>
        <v>7</v>
      </c>
      <c r="F27" s="89">
        <f>+E27/D27</f>
        <v>8.6426155023828927E-5</v>
      </c>
    </row>
    <row r="28" spans="2:6">
      <c r="B28" s="76" t="s">
        <v>7</v>
      </c>
      <c r="C28" s="97">
        <f>D9</f>
        <v>2890</v>
      </c>
      <c r="D28" s="97">
        <v>2900</v>
      </c>
      <c r="E28" s="78">
        <f>+C28-D28</f>
        <v>-10</v>
      </c>
      <c r="F28" s="91">
        <f>+E28/D28</f>
        <v>-3.4482758620689655E-3</v>
      </c>
    </row>
    <row r="29" spans="2:6">
      <c r="B29" s="76" t="s">
        <v>8</v>
      </c>
      <c r="C29" s="97">
        <f t="shared" ref="C29:D30" si="2">D10</f>
        <v>12041</v>
      </c>
      <c r="D29" s="97">
        <v>12053</v>
      </c>
      <c r="E29" s="78">
        <f>+C29-D29</f>
        <v>-12</v>
      </c>
      <c r="F29" s="91">
        <f>+E29/D29</f>
        <v>-9.9560275450095406E-4</v>
      </c>
    </row>
    <row r="30" spans="2:6" ht="14.25" thickBot="1">
      <c r="B30" s="76" t="s">
        <v>9</v>
      </c>
      <c r="C30" s="97">
        <f t="shared" si="2"/>
        <v>6268</v>
      </c>
      <c r="D30" s="98">
        <v>6268</v>
      </c>
      <c r="E30" s="78">
        <f>+C30-D30</f>
        <v>0</v>
      </c>
      <c r="F30" s="91">
        <f>+E30/D30</f>
        <v>0</v>
      </c>
    </row>
    <row r="31" spans="2:6" ht="14.25" thickTop="1">
      <c r="B31" s="80" t="s">
        <v>10</v>
      </c>
      <c r="C31" s="81">
        <f>D12</f>
        <v>102200</v>
      </c>
      <c r="D31" s="81">
        <v>102215</v>
      </c>
      <c r="E31" s="92">
        <f>SUM(E27:E30)</f>
        <v>-15</v>
      </c>
      <c r="F31" s="93">
        <f>+E31/D31</f>
        <v>-1.4674949860587976E-4</v>
      </c>
    </row>
    <row r="32" spans="2:6">
      <c r="C32" s="41" t="s">
        <v>19</v>
      </c>
    </row>
    <row r="33" spans="3:5" ht="14.25" thickBot="1"/>
    <row r="34" spans="3:5" ht="14.25" thickBot="1">
      <c r="C34" s="131" t="s">
        <v>20</v>
      </c>
      <c r="D34" s="132"/>
      <c r="E34" s="133"/>
    </row>
    <row r="35" spans="3:5" ht="14.25" thickBot="1">
      <c r="C35" s="99" t="s">
        <v>21</v>
      </c>
      <c r="D35" s="99" t="s">
        <v>22</v>
      </c>
      <c r="E35" s="99" t="s">
        <v>23</v>
      </c>
    </row>
    <row r="36" spans="3:5" ht="14.25" thickBot="1">
      <c r="C36" s="100">
        <v>76</v>
      </c>
      <c r="D36" s="100">
        <v>120</v>
      </c>
      <c r="E36" s="101">
        <f>C36-D36</f>
        <v>-44</v>
      </c>
    </row>
    <row r="37" spans="3:5" ht="14.25" thickBot="1">
      <c r="C37" s="131" t="s">
        <v>24</v>
      </c>
      <c r="D37" s="132"/>
      <c r="E37" s="133"/>
    </row>
    <row r="38" spans="3:5" ht="14.25" thickBot="1">
      <c r="C38" s="99" t="s">
        <v>25</v>
      </c>
      <c r="D38" s="99" t="s">
        <v>26</v>
      </c>
      <c r="E38" s="99" t="s">
        <v>23</v>
      </c>
    </row>
    <row r="39" spans="3:5" ht="14.25" thickBot="1">
      <c r="C39" s="100">
        <v>246</v>
      </c>
      <c r="D39" s="102">
        <v>217</v>
      </c>
      <c r="E39" s="101">
        <f>C39-D39</f>
        <v>29</v>
      </c>
    </row>
    <row r="40" spans="3:5" ht="14.25" thickBot="1">
      <c r="C40" s="134" t="s">
        <v>27</v>
      </c>
      <c r="D40" s="135"/>
      <c r="E40" s="63">
        <f>E36+E39</f>
        <v>-15</v>
      </c>
    </row>
    <row r="41" spans="3:5" ht="14.25" thickBot="1">
      <c r="C41" s="134" t="s">
        <v>28</v>
      </c>
      <c r="D41" s="135"/>
      <c r="E41" s="63">
        <v>-675</v>
      </c>
    </row>
    <row r="42" spans="3:5">
      <c r="C42" s="103"/>
      <c r="D42" s="103"/>
      <c r="E42" s="104"/>
    </row>
    <row r="43" spans="3:5" ht="14.25" thickBot="1"/>
    <row r="44" spans="3:5" ht="14.25" thickBot="1">
      <c r="D44" s="105" t="s">
        <v>29</v>
      </c>
      <c r="E44" s="106" t="s">
        <v>30</v>
      </c>
    </row>
    <row r="45" spans="3:5" ht="14.25" thickTop="1">
      <c r="D45" s="107" t="s">
        <v>31</v>
      </c>
      <c r="E45" s="114">
        <v>15556</v>
      </c>
    </row>
    <row r="46" spans="3:5">
      <c r="D46" s="44" t="s">
        <v>32</v>
      </c>
      <c r="E46" s="115">
        <v>56414</v>
      </c>
    </row>
    <row r="47" spans="3:5">
      <c r="D47" s="44" t="s">
        <v>33</v>
      </c>
      <c r="E47" s="115">
        <v>30230</v>
      </c>
    </row>
    <row r="48" spans="3:5">
      <c r="D48" s="44" t="s">
        <v>34</v>
      </c>
      <c r="E48" s="115">
        <f>E45+E46+E47</f>
        <v>102200</v>
      </c>
    </row>
    <row r="49" spans="4:5">
      <c r="D49" s="44" t="s">
        <v>35</v>
      </c>
      <c r="E49" s="116">
        <f>E47/E48</f>
        <v>0.29579256360078277</v>
      </c>
    </row>
    <row r="50" spans="4:5" ht="14.25" customHeight="1" thickBot="1">
      <c r="D50" s="108" t="s">
        <v>36</v>
      </c>
      <c r="E50" s="117">
        <v>47.204510763209392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4" sqref="F14"/>
    </sheetView>
  </sheetViews>
  <sheetFormatPr defaultRowHeight="13.5"/>
  <sheetData>
    <row r="1" spans="1:6">
      <c r="A1" t="s">
        <v>56</v>
      </c>
    </row>
    <row r="2" spans="1:6">
      <c r="A2" s="55"/>
      <c r="B2" s="56" t="s">
        <v>37</v>
      </c>
      <c r="C2" s="56" t="s">
        <v>38</v>
      </c>
      <c r="D2" s="55"/>
      <c r="E2" s="55" t="s">
        <v>51</v>
      </c>
      <c r="F2" s="55" t="s">
        <v>52</v>
      </c>
    </row>
    <row r="3" spans="1:6">
      <c r="A3" s="55" t="s">
        <v>39</v>
      </c>
      <c r="B3" s="55">
        <v>208</v>
      </c>
      <c r="C3" s="55">
        <v>246</v>
      </c>
      <c r="D3" s="55"/>
      <c r="E3" s="55">
        <v>86</v>
      </c>
      <c r="F3" s="55">
        <v>114</v>
      </c>
    </row>
    <row r="4" spans="1:6">
      <c r="A4" s="55" t="s">
        <v>40</v>
      </c>
      <c r="B4" s="55">
        <v>309</v>
      </c>
      <c r="C4" s="55">
        <v>300</v>
      </c>
      <c r="D4" s="55"/>
      <c r="E4" s="55">
        <v>73</v>
      </c>
      <c r="F4" s="55">
        <v>118</v>
      </c>
    </row>
    <row r="5" spans="1:6">
      <c r="A5" s="55" t="s">
        <v>41</v>
      </c>
      <c r="B5" s="55">
        <v>934</v>
      </c>
      <c r="C5" s="55">
        <v>1951</v>
      </c>
      <c r="D5" s="55"/>
      <c r="E5" s="55">
        <v>81</v>
      </c>
      <c r="F5" s="55">
        <v>115</v>
      </c>
    </row>
    <row r="6" spans="1:6">
      <c r="A6" s="55" t="s">
        <v>42</v>
      </c>
      <c r="B6" s="55">
        <v>1004</v>
      </c>
      <c r="C6" s="55">
        <v>472</v>
      </c>
      <c r="D6" s="55"/>
      <c r="E6" s="55">
        <v>67</v>
      </c>
      <c r="F6" s="55">
        <v>98</v>
      </c>
    </row>
    <row r="7" spans="1:6">
      <c r="A7" s="55" t="s">
        <v>43</v>
      </c>
      <c r="B7" s="55">
        <v>189</v>
      </c>
      <c r="C7" s="55">
        <v>209</v>
      </c>
      <c r="D7" s="55"/>
      <c r="E7" s="55">
        <v>50</v>
      </c>
      <c r="F7" s="55">
        <v>109</v>
      </c>
    </row>
    <row r="8" spans="1:6">
      <c r="A8" s="55" t="s">
        <v>44</v>
      </c>
      <c r="B8" s="55">
        <v>272</v>
      </c>
      <c r="C8" s="55">
        <v>225</v>
      </c>
      <c r="D8" s="55"/>
      <c r="E8" s="55">
        <v>84</v>
      </c>
      <c r="F8" s="55">
        <v>98</v>
      </c>
    </row>
    <row r="9" spans="1:6">
      <c r="A9" s="55" t="s">
        <v>45</v>
      </c>
      <c r="B9" s="55">
        <v>252</v>
      </c>
      <c r="C9" s="55">
        <v>281</v>
      </c>
      <c r="D9" s="55"/>
      <c r="E9" s="55">
        <v>77</v>
      </c>
      <c r="F9" s="55">
        <v>104</v>
      </c>
    </row>
    <row r="10" spans="1:6">
      <c r="A10" s="55" t="s">
        <v>46</v>
      </c>
      <c r="B10" s="55">
        <v>378</v>
      </c>
      <c r="C10" s="55">
        <v>298</v>
      </c>
      <c r="D10" s="55"/>
      <c r="E10" s="55">
        <v>86</v>
      </c>
      <c r="F10" s="55">
        <v>90</v>
      </c>
    </row>
    <row r="11" spans="1:6">
      <c r="A11" s="55" t="s">
        <v>47</v>
      </c>
      <c r="B11" s="55">
        <v>227</v>
      </c>
      <c r="C11" s="55">
        <v>227</v>
      </c>
      <c r="D11" s="55"/>
      <c r="E11" s="55">
        <v>87</v>
      </c>
      <c r="F11" s="55">
        <v>92</v>
      </c>
    </row>
    <row r="12" spans="1:6">
      <c r="A12" s="55" t="s">
        <v>48</v>
      </c>
      <c r="B12" s="55">
        <v>252</v>
      </c>
      <c r="C12" s="55">
        <v>233</v>
      </c>
      <c r="D12" s="55"/>
      <c r="E12" s="55">
        <v>69</v>
      </c>
      <c r="F12" s="55">
        <v>105</v>
      </c>
    </row>
    <row r="13" spans="1:6">
      <c r="A13" s="55" t="s">
        <v>49</v>
      </c>
      <c r="B13" s="55">
        <v>230</v>
      </c>
      <c r="C13" s="55">
        <v>162</v>
      </c>
      <c r="D13" s="55"/>
      <c r="E13" s="55">
        <v>72</v>
      </c>
      <c r="F13" s="55">
        <v>99</v>
      </c>
    </row>
    <row r="14" spans="1:6">
      <c r="A14" s="55" t="s">
        <v>50</v>
      </c>
      <c r="B14" s="55"/>
      <c r="C14" s="55"/>
      <c r="D14" s="55"/>
      <c r="E14" s="55"/>
      <c r="F14" s="55"/>
    </row>
    <row r="15" spans="1:6">
      <c r="A15" s="55"/>
      <c r="B15" s="55"/>
      <c r="C15" s="55"/>
      <c r="D15" s="55"/>
      <c r="E15" s="55"/>
      <c r="F15" s="55"/>
    </row>
    <row r="16" spans="1:6">
      <c r="A16" s="55" t="s">
        <v>54</v>
      </c>
      <c r="B16" s="55">
        <f>SUM(B3:B15)</f>
        <v>4255</v>
      </c>
      <c r="C16" s="55">
        <f>SUM(C3:C15)</f>
        <v>4604</v>
      </c>
      <c r="D16" s="55"/>
      <c r="E16" s="55">
        <f>SUM(E3:E14)</f>
        <v>832</v>
      </c>
      <c r="F16" s="55">
        <f>SUM(F3:F14)</f>
        <v>1142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opLeftCell="A10" zoomScaleNormal="100" zoomScaleSheetLayoutView="115" workbookViewId="0">
      <selection activeCell="E2" sqref="E2:F2"/>
    </sheetView>
  </sheetViews>
  <sheetFormatPr defaultRowHeight="13.5"/>
  <cols>
    <col min="2" max="2" width="15" style="1" customWidth="1"/>
    <col min="3" max="3" width="9.625" style="1" customWidth="1"/>
    <col min="4" max="6" width="13.5" style="1" customWidth="1"/>
  </cols>
  <sheetData>
    <row r="1" spans="2:7">
      <c r="B1" s="123" t="s">
        <v>0</v>
      </c>
      <c r="C1" s="123"/>
      <c r="D1" s="123"/>
      <c r="E1" s="123"/>
      <c r="F1" s="123"/>
    </row>
    <row r="2" spans="2:7">
      <c r="E2" s="124" t="s">
        <v>55</v>
      </c>
      <c r="F2" s="124"/>
    </row>
    <row r="3" spans="2:7">
      <c r="E3" s="57"/>
      <c r="F3" s="57"/>
    </row>
    <row r="4" spans="2:7">
      <c r="E4" s="57"/>
      <c r="F4" s="57"/>
    </row>
    <row r="5" spans="2:7">
      <c r="E5" s="57"/>
      <c r="F5" s="57"/>
    </row>
    <row r="6" spans="2:7">
      <c r="E6" s="57"/>
      <c r="F6" s="57"/>
    </row>
    <row r="7" spans="2:7" ht="14.25" thickBot="1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>
      <c r="B8" s="6" t="s">
        <v>6</v>
      </c>
      <c r="C8" s="7">
        <v>40325</v>
      </c>
      <c r="D8" s="8">
        <v>81243</v>
      </c>
      <c r="E8" s="8">
        <v>38917</v>
      </c>
      <c r="F8" s="9">
        <v>42326</v>
      </c>
      <c r="G8" s="50"/>
    </row>
    <row r="9" spans="2:7">
      <c r="B9" s="10" t="s">
        <v>7</v>
      </c>
      <c r="C9" s="11">
        <v>1591</v>
      </c>
      <c r="D9" s="8">
        <v>2976</v>
      </c>
      <c r="E9" s="12">
        <v>1422</v>
      </c>
      <c r="F9" s="13">
        <v>1554</v>
      </c>
      <c r="G9" s="50"/>
    </row>
    <row r="10" spans="2:7">
      <c r="B10" s="10" t="s">
        <v>8</v>
      </c>
      <c r="C10" s="11">
        <v>5847</v>
      </c>
      <c r="D10" s="8">
        <v>12164</v>
      </c>
      <c r="E10" s="12">
        <v>5781</v>
      </c>
      <c r="F10" s="13">
        <v>6383</v>
      </c>
      <c r="G10" s="50"/>
    </row>
    <row r="11" spans="2:7" ht="14.25" thickBot="1">
      <c r="B11" s="10" t="s">
        <v>9</v>
      </c>
      <c r="C11" s="11">
        <v>3022</v>
      </c>
      <c r="D11" s="8">
        <v>6390</v>
      </c>
      <c r="E11" s="12">
        <v>3025</v>
      </c>
      <c r="F11" s="13">
        <v>3365</v>
      </c>
      <c r="G11" s="50"/>
    </row>
    <row r="12" spans="2:7" ht="14.25" thickTop="1">
      <c r="B12" s="14" t="s">
        <v>10</v>
      </c>
      <c r="C12" s="15">
        <v>50785</v>
      </c>
      <c r="D12" s="16">
        <v>102773</v>
      </c>
      <c r="E12" s="16">
        <v>49145</v>
      </c>
      <c r="F12" s="17">
        <v>53628</v>
      </c>
    </row>
    <row r="14" spans="2:7">
      <c r="B14" s="125" t="s">
        <v>11</v>
      </c>
      <c r="C14" s="125"/>
      <c r="D14" s="125"/>
      <c r="E14" s="125"/>
      <c r="F14" s="125"/>
    </row>
    <row r="16" spans="2:7">
      <c r="B16" s="126" t="s">
        <v>1</v>
      </c>
      <c r="C16" s="128" t="s">
        <v>12</v>
      </c>
      <c r="D16" s="129"/>
      <c r="E16" s="129"/>
      <c r="F16" s="130"/>
    </row>
    <row r="17" spans="2:6" ht="14.25" thickBot="1">
      <c r="B17" s="127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>
      <c r="B18" s="6" t="s">
        <v>6</v>
      </c>
      <c r="C18" s="22">
        <v>40325</v>
      </c>
      <c r="D18" s="23">
        <v>40339</v>
      </c>
      <c r="E18" s="23">
        <f>+C18-D18</f>
        <v>-14</v>
      </c>
      <c r="F18" s="24">
        <f>+E18/D18</f>
        <v>-3.4705867770643792E-4</v>
      </c>
    </row>
    <row r="19" spans="2:6">
      <c r="B19" s="10" t="s">
        <v>7</v>
      </c>
      <c r="C19" s="25">
        <v>1591</v>
      </c>
      <c r="D19" s="8">
        <v>1597</v>
      </c>
      <c r="E19" s="12">
        <f>+C19-D19</f>
        <v>-6</v>
      </c>
      <c r="F19" s="26">
        <f>+E19/D19</f>
        <v>-3.7570444583594239E-3</v>
      </c>
    </row>
    <row r="20" spans="2:6">
      <c r="B20" s="10" t="s">
        <v>8</v>
      </c>
      <c r="C20" s="25">
        <v>5847</v>
      </c>
      <c r="D20" s="8">
        <v>5854</v>
      </c>
      <c r="E20" s="12">
        <f>+C20-D20</f>
        <v>-7</v>
      </c>
      <c r="F20" s="26">
        <f>+E20/D20</f>
        <v>-1.1957635804578067E-3</v>
      </c>
    </row>
    <row r="21" spans="2:6" ht="14.25" thickBot="1">
      <c r="B21" s="10" t="s">
        <v>9</v>
      </c>
      <c r="C21" s="25">
        <v>3022</v>
      </c>
      <c r="D21" s="8">
        <v>3019</v>
      </c>
      <c r="E21" s="12">
        <f>+C21-D21</f>
        <v>3</v>
      </c>
      <c r="F21" s="26">
        <f>+E21/D21</f>
        <v>9.9370652533951648E-4</v>
      </c>
    </row>
    <row r="22" spans="2:6" ht="14.25" thickTop="1">
      <c r="B22" s="14" t="s">
        <v>10</v>
      </c>
      <c r="C22" s="15">
        <v>50785</v>
      </c>
      <c r="D22" s="27">
        <v>50809</v>
      </c>
      <c r="E22" s="27">
        <f>SUM(E18:E21)</f>
        <v>-24</v>
      </c>
      <c r="F22" s="28">
        <f>+E22/D22</f>
        <v>-4.7235725954063255E-4</v>
      </c>
    </row>
    <row r="23" spans="2:6">
      <c r="C23" s="1" t="s">
        <v>17</v>
      </c>
    </row>
    <row r="25" spans="2:6">
      <c r="B25" s="126" t="s">
        <v>1</v>
      </c>
      <c r="C25" s="128" t="s">
        <v>18</v>
      </c>
      <c r="D25" s="129"/>
      <c r="E25" s="129"/>
      <c r="F25" s="130"/>
    </row>
    <row r="26" spans="2:6" ht="14.25" thickBot="1">
      <c r="B26" s="127"/>
      <c r="C26" s="5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>
      <c r="B27" s="6" t="s">
        <v>6</v>
      </c>
      <c r="C27" s="53">
        <v>81243</v>
      </c>
      <c r="D27" s="51">
        <v>81259</v>
      </c>
      <c r="E27" s="23">
        <f>+C27-D27</f>
        <v>-16</v>
      </c>
      <c r="F27" s="24">
        <f>+E27/D27</f>
        <v>-1.9690126632126902E-4</v>
      </c>
    </row>
    <row r="28" spans="2:6">
      <c r="B28" s="10" t="s">
        <v>7</v>
      </c>
      <c r="C28" s="29">
        <v>2976</v>
      </c>
      <c r="D28" s="29">
        <v>2985</v>
      </c>
      <c r="E28" s="12">
        <f>+C28-D28</f>
        <v>-9</v>
      </c>
      <c r="F28" s="26">
        <f>+E28/D28</f>
        <v>-3.015075376884422E-3</v>
      </c>
    </row>
    <row r="29" spans="2:6">
      <c r="B29" s="10" t="s">
        <v>8</v>
      </c>
      <c r="C29" s="29">
        <v>12164</v>
      </c>
      <c r="D29" s="29">
        <v>12180</v>
      </c>
      <c r="E29" s="12">
        <f>+C29-D29</f>
        <v>-16</v>
      </c>
      <c r="F29" s="26">
        <f>+E29/D29</f>
        <v>-1.3136288998357964E-3</v>
      </c>
    </row>
    <row r="30" spans="2:6" ht="14.25" thickBot="1">
      <c r="B30" s="10" t="s">
        <v>9</v>
      </c>
      <c r="C30" s="30">
        <v>6390</v>
      </c>
      <c r="D30" s="30">
        <v>6385</v>
      </c>
      <c r="E30" s="12">
        <f>+C30-D30</f>
        <v>5</v>
      </c>
      <c r="F30" s="26">
        <f>+E30/D30</f>
        <v>7.8308535630383712E-4</v>
      </c>
    </row>
    <row r="31" spans="2:6" ht="14.25" thickTop="1">
      <c r="B31" s="14" t="s">
        <v>10</v>
      </c>
      <c r="C31" s="15">
        <v>102773</v>
      </c>
      <c r="D31" s="15">
        <v>102809</v>
      </c>
      <c r="E31" s="27">
        <f>SUM(E27:E30)</f>
        <v>-36</v>
      </c>
      <c r="F31" s="28">
        <f>+E31/D31</f>
        <v>-3.5016389615695123E-4</v>
      </c>
    </row>
    <row r="32" spans="2:6">
      <c r="C32" s="1" t="s">
        <v>19</v>
      </c>
    </row>
    <row r="33" spans="2:5" ht="14.25" thickBot="1"/>
    <row r="34" spans="2:5" ht="14.25" thickBot="1">
      <c r="C34" s="118" t="s">
        <v>20</v>
      </c>
      <c r="D34" s="119"/>
      <c r="E34" s="120"/>
    </row>
    <row r="35" spans="2:5" ht="14.25" thickBot="1">
      <c r="C35" s="31" t="s">
        <v>21</v>
      </c>
      <c r="D35" s="31" t="s">
        <v>22</v>
      </c>
      <c r="E35" s="31" t="s">
        <v>23</v>
      </c>
    </row>
    <row r="36" spans="2:5" ht="14.25" thickBot="1">
      <c r="C36" s="32">
        <v>73</v>
      </c>
      <c r="D36" s="32">
        <v>118</v>
      </c>
      <c r="E36" s="33">
        <f>C36-D36</f>
        <v>-45</v>
      </c>
    </row>
    <row r="37" spans="2:5" ht="14.25" thickBot="1">
      <c r="C37" s="118" t="s">
        <v>24</v>
      </c>
      <c r="D37" s="119"/>
      <c r="E37" s="120"/>
    </row>
    <row r="38" spans="2:5" ht="14.25" thickBot="1">
      <c r="C38" s="31" t="s">
        <v>25</v>
      </c>
      <c r="D38" s="31" t="s">
        <v>26</v>
      </c>
      <c r="E38" s="31" t="s">
        <v>23</v>
      </c>
    </row>
    <row r="39" spans="2:5" ht="14.25" thickBot="1">
      <c r="C39" s="32">
        <v>309</v>
      </c>
      <c r="D39" s="34">
        <v>300</v>
      </c>
      <c r="E39" s="33">
        <f>C39-D39</f>
        <v>9</v>
      </c>
    </row>
    <row r="40" spans="2:5" ht="14.25" thickBot="1">
      <c r="C40" s="121" t="s">
        <v>27</v>
      </c>
      <c r="D40" s="122"/>
      <c r="E40" s="35">
        <v>-36</v>
      </c>
    </row>
    <row r="41" spans="2:5" ht="14.25" thickBot="1">
      <c r="C41" s="121" t="s">
        <v>28</v>
      </c>
      <c r="D41" s="122"/>
      <c r="E41" s="35">
        <v>-727</v>
      </c>
    </row>
    <row r="42" spans="2:5">
      <c r="C42" s="36"/>
      <c r="D42" s="36"/>
      <c r="E42" s="37"/>
    </row>
    <row r="43" spans="2:5" ht="14.25" thickBot="1"/>
    <row r="44" spans="2:5" ht="14.25" thickBot="1">
      <c r="D44" s="38" t="s">
        <v>29</v>
      </c>
      <c r="E44" s="39" t="s">
        <v>30</v>
      </c>
    </row>
    <row r="45" spans="2:5" ht="14.25" thickTop="1">
      <c r="D45" s="40" t="s">
        <v>31</v>
      </c>
      <c r="E45" s="48">
        <v>15688</v>
      </c>
    </row>
    <row r="46" spans="2:5">
      <c r="B46" s="41"/>
      <c r="D46" s="42" t="s">
        <v>32</v>
      </c>
      <c r="E46" s="49">
        <v>57115</v>
      </c>
    </row>
    <row r="47" spans="2:5">
      <c r="D47" s="42" t="s">
        <v>33</v>
      </c>
      <c r="E47" s="43">
        <v>29970</v>
      </c>
    </row>
    <row r="48" spans="2:5">
      <c r="D48" s="44" t="s">
        <v>34</v>
      </c>
      <c r="E48" s="43">
        <v>102773</v>
      </c>
    </row>
    <row r="49" spans="4:5">
      <c r="D49" s="44" t="s">
        <v>35</v>
      </c>
      <c r="E49" s="45">
        <v>0.29160000000000003</v>
      </c>
    </row>
    <row r="50" spans="4:5" ht="14.25" thickBot="1">
      <c r="D50" s="46" t="s">
        <v>36</v>
      </c>
      <c r="E50" s="47">
        <v>46.987988090257197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G50"/>
  <sheetViews>
    <sheetView topLeftCell="A28" zoomScaleNormal="100" zoomScaleSheetLayoutView="115" workbookViewId="0">
      <selection activeCell="E2" sqref="E2:F2"/>
    </sheetView>
  </sheetViews>
  <sheetFormatPr defaultRowHeight="13.5"/>
  <cols>
    <col min="2" max="2" width="15" style="1" customWidth="1"/>
    <col min="3" max="3" width="9.625" style="1" customWidth="1"/>
    <col min="4" max="6" width="13.5" style="1" customWidth="1"/>
  </cols>
  <sheetData>
    <row r="1" spans="2:7">
      <c r="B1" s="123" t="s">
        <v>0</v>
      </c>
      <c r="C1" s="123"/>
      <c r="D1" s="123"/>
      <c r="E1" s="123"/>
      <c r="F1" s="123"/>
    </row>
    <row r="2" spans="2:7">
      <c r="E2" s="124" t="s">
        <v>57</v>
      </c>
      <c r="F2" s="124"/>
    </row>
    <row r="3" spans="2:7">
      <c r="E3" s="58"/>
      <c r="F3" s="58"/>
    </row>
    <row r="4" spans="2:7">
      <c r="E4" s="58"/>
      <c r="F4" s="58"/>
    </row>
    <row r="5" spans="2:7">
      <c r="E5" s="58"/>
      <c r="F5" s="58"/>
    </row>
    <row r="6" spans="2:7">
      <c r="E6" s="58"/>
      <c r="F6" s="58"/>
    </row>
    <row r="7" spans="2:7" ht="14.25" thickBot="1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>
      <c r="B8" s="6" t="s">
        <v>6</v>
      </c>
      <c r="C8" s="7">
        <v>40133</v>
      </c>
      <c r="D8" s="8">
        <v>80353</v>
      </c>
      <c r="E8" s="8">
        <v>38426</v>
      </c>
      <c r="F8" s="9">
        <v>41927</v>
      </c>
      <c r="G8" s="50"/>
    </row>
    <row r="9" spans="2:7">
      <c r="B9" s="10" t="s">
        <v>7</v>
      </c>
      <c r="C9" s="11">
        <v>1581</v>
      </c>
      <c r="D9" s="8">
        <v>2938</v>
      </c>
      <c r="E9" s="12">
        <v>1403</v>
      </c>
      <c r="F9" s="13">
        <v>1535</v>
      </c>
      <c r="G9" s="50"/>
    </row>
    <row r="10" spans="2:7">
      <c r="B10" s="10" t="s">
        <v>8</v>
      </c>
      <c r="C10" s="11">
        <v>5843</v>
      </c>
      <c r="D10" s="8">
        <v>12108</v>
      </c>
      <c r="E10" s="12">
        <v>5764</v>
      </c>
      <c r="F10" s="13">
        <v>6344</v>
      </c>
      <c r="G10" s="50"/>
    </row>
    <row r="11" spans="2:7" ht="14.25" thickBot="1">
      <c r="B11" s="10" t="s">
        <v>9</v>
      </c>
      <c r="C11" s="11">
        <v>3009</v>
      </c>
      <c r="D11" s="8">
        <v>6323</v>
      </c>
      <c r="E11" s="12">
        <v>2997</v>
      </c>
      <c r="F11" s="13">
        <v>3326</v>
      </c>
      <c r="G11" s="50"/>
    </row>
    <row r="12" spans="2:7" ht="14.25" thickTop="1">
      <c r="B12" s="14" t="s">
        <v>10</v>
      </c>
      <c r="C12" s="15">
        <v>50566</v>
      </c>
      <c r="D12" s="16">
        <v>101722</v>
      </c>
      <c r="E12" s="16">
        <v>48590</v>
      </c>
      <c r="F12" s="16">
        <v>53132</v>
      </c>
    </row>
    <row r="14" spans="2:7">
      <c r="B14" s="125" t="s">
        <v>11</v>
      </c>
      <c r="C14" s="125"/>
      <c r="D14" s="125"/>
      <c r="E14" s="125"/>
      <c r="F14" s="125"/>
    </row>
    <row r="16" spans="2:7">
      <c r="B16" s="126" t="s">
        <v>1</v>
      </c>
      <c r="C16" s="128" t="s">
        <v>12</v>
      </c>
      <c r="D16" s="129"/>
      <c r="E16" s="129"/>
      <c r="F16" s="130"/>
    </row>
    <row r="17" spans="2:6" ht="14.25" thickBot="1">
      <c r="B17" s="127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>
      <c r="B18" s="6" t="s">
        <v>6</v>
      </c>
      <c r="C18" s="22">
        <v>40133</v>
      </c>
      <c r="D18" s="23">
        <v>40325</v>
      </c>
      <c r="E18" s="23">
        <f>+C18-D18</f>
        <v>-192</v>
      </c>
      <c r="F18" s="24">
        <f>+E18/D18</f>
        <v>-4.7613143211407312E-3</v>
      </c>
    </row>
    <row r="19" spans="2:6">
      <c r="B19" s="10" t="s">
        <v>7</v>
      </c>
      <c r="C19" s="25">
        <v>1581</v>
      </c>
      <c r="D19" s="8">
        <v>1591</v>
      </c>
      <c r="E19" s="12">
        <f>+C19-D19</f>
        <v>-10</v>
      </c>
      <c r="F19" s="26">
        <f>+E19/D19</f>
        <v>-6.285355122564425E-3</v>
      </c>
    </row>
    <row r="20" spans="2:6">
      <c r="B20" s="10" t="s">
        <v>8</v>
      </c>
      <c r="C20" s="25">
        <v>5843</v>
      </c>
      <c r="D20" s="8">
        <v>5847</v>
      </c>
      <c r="E20" s="12">
        <f>+C20-D20</f>
        <v>-4</v>
      </c>
      <c r="F20" s="26">
        <f>+E20/D20</f>
        <v>-6.8411151017615875E-4</v>
      </c>
    </row>
    <row r="21" spans="2:6" ht="14.25" thickBot="1">
      <c r="B21" s="10" t="s">
        <v>9</v>
      </c>
      <c r="C21" s="25">
        <v>3009</v>
      </c>
      <c r="D21" s="8">
        <v>3022</v>
      </c>
      <c r="E21" s="12">
        <f>+C21-D21</f>
        <v>-13</v>
      </c>
      <c r="F21" s="26">
        <f>+E21/D21</f>
        <v>-4.3017868960953014E-3</v>
      </c>
    </row>
    <row r="22" spans="2:6" ht="14.25" thickTop="1">
      <c r="B22" s="14" t="s">
        <v>10</v>
      </c>
      <c r="C22" s="15">
        <v>50566</v>
      </c>
      <c r="D22" s="27">
        <v>50785</v>
      </c>
      <c r="E22" s="27">
        <f>SUM(E18:E21)</f>
        <v>-219</v>
      </c>
      <c r="F22" s="28">
        <f>+E22/D22</f>
        <v>-4.312296938072265E-3</v>
      </c>
    </row>
    <row r="23" spans="2:6">
      <c r="C23" s="1" t="s">
        <v>17</v>
      </c>
    </row>
    <row r="25" spans="2:6">
      <c r="B25" s="126" t="s">
        <v>1</v>
      </c>
      <c r="C25" s="128" t="s">
        <v>18</v>
      </c>
      <c r="D25" s="129"/>
      <c r="E25" s="129"/>
      <c r="F25" s="130"/>
    </row>
    <row r="26" spans="2:6" ht="14.25" thickBot="1">
      <c r="B26" s="127"/>
      <c r="C26" s="5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>
      <c r="B27" s="6" t="s">
        <v>6</v>
      </c>
      <c r="C27" s="53">
        <v>80353</v>
      </c>
      <c r="D27" s="51">
        <v>81243</v>
      </c>
      <c r="E27" s="23">
        <f>+C27-D27</f>
        <v>-890</v>
      </c>
      <c r="F27" s="24">
        <f>+E27/D27</f>
        <v>-1.0954789951134251E-2</v>
      </c>
    </row>
    <row r="28" spans="2:6">
      <c r="B28" s="10" t="s">
        <v>7</v>
      </c>
      <c r="C28" s="29">
        <v>2938</v>
      </c>
      <c r="D28" s="29">
        <v>2976</v>
      </c>
      <c r="E28" s="12">
        <f>+C28-D28</f>
        <v>-38</v>
      </c>
      <c r="F28" s="26">
        <f>+E28/D28</f>
        <v>-1.2768817204301076E-2</v>
      </c>
    </row>
    <row r="29" spans="2:6">
      <c r="B29" s="10" t="s">
        <v>8</v>
      </c>
      <c r="C29" s="29">
        <v>12108</v>
      </c>
      <c r="D29" s="29">
        <v>12164</v>
      </c>
      <c r="E29" s="12">
        <f>+C29-D29</f>
        <v>-56</v>
      </c>
      <c r="F29" s="26">
        <f>+E29/D29</f>
        <v>-4.6037487668530086E-3</v>
      </c>
    </row>
    <row r="30" spans="2:6" ht="14.25" thickBot="1">
      <c r="B30" s="10" t="s">
        <v>9</v>
      </c>
      <c r="C30" s="30">
        <v>6323</v>
      </c>
      <c r="D30" s="30">
        <v>6390</v>
      </c>
      <c r="E30" s="12">
        <f>+C30-D30</f>
        <v>-67</v>
      </c>
      <c r="F30" s="26">
        <f>+E30/D30</f>
        <v>-1.0485133020344288E-2</v>
      </c>
    </row>
    <row r="31" spans="2:6" ht="14.25" thickTop="1">
      <c r="B31" s="14" t="s">
        <v>10</v>
      </c>
      <c r="C31" s="15">
        <v>101722</v>
      </c>
      <c r="D31" s="15">
        <v>102773</v>
      </c>
      <c r="E31" s="27">
        <f>SUM(E27:E30)</f>
        <v>-1051</v>
      </c>
      <c r="F31" s="28">
        <f>+E31/D31</f>
        <v>-1.0226421336343203E-2</v>
      </c>
    </row>
    <row r="32" spans="2:6">
      <c r="C32" s="1" t="s">
        <v>19</v>
      </c>
    </row>
    <row r="33" spans="2:5" ht="14.25" thickBot="1"/>
    <row r="34" spans="2:5" ht="14.25" thickBot="1">
      <c r="C34" s="118" t="s">
        <v>20</v>
      </c>
      <c r="D34" s="119"/>
      <c r="E34" s="120"/>
    </row>
    <row r="35" spans="2:5" ht="14.25" thickBot="1">
      <c r="C35" s="31" t="s">
        <v>21</v>
      </c>
      <c r="D35" s="31" t="s">
        <v>22</v>
      </c>
      <c r="E35" s="31" t="s">
        <v>23</v>
      </c>
    </row>
    <row r="36" spans="2:5" ht="14.25" thickBot="1">
      <c r="C36" s="32">
        <v>81</v>
      </c>
      <c r="D36" s="32">
        <v>115</v>
      </c>
      <c r="E36" s="33">
        <f>C36-D36</f>
        <v>-34</v>
      </c>
    </row>
    <row r="37" spans="2:5" ht="14.25" thickBot="1">
      <c r="C37" s="118" t="s">
        <v>24</v>
      </c>
      <c r="D37" s="119"/>
      <c r="E37" s="120"/>
    </row>
    <row r="38" spans="2:5" ht="14.25" thickBot="1">
      <c r="C38" s="31" t="s">
        <v>25</v>
      </c>
      <c r="D38" s="31" t="s">
        <v>26</v>
      </c>
      <c r="E38" s="31" t="s">
        <v>23</v>
      </c>
    </row>
    <row r="39" spans="2:5" ht="14.25" thickBot="1">
      <c r="C39" s="32">
        <v>934</v>
      </c>
      <c r="D39" s="34">
        <v>1951</v>
      </c>
      <c r="E39" s="33">
        <f>C39-D39</f>
        <v>-1017</v>
      </c>
    </row>
    <row r="40" spans="2:5" ht="14.25" thickBot="1">
      <c r="C40" s="121" t="s">
        <v>27</v>
      </c>
      <c r="D40" s="122"/>
      <c r="E40" s="35">
        <v>-1051</v>
      </c>
    </row>
    <row r="41" spans="2:5" ht="14.25" thickBot="1">
      <c r="C41" s="121" t="s">
        <v>28</v>
      </c>
      <c r="D41" s="122"/>
      <c r="E41" s="35">
        <v>-671</v>
      </c>
    </row>
    <row r="42" spans="2:5">
      <c r="C42" s="36"/>
      <c r="D42" s="36"/>
      <c r="E42" s="37"/>
    </row>
    <row r="43" spans="2:5" ht="14.25" thickBot="1"/>
    <row r="44" spans="2:5" ht="14.25" thickBot="1">
      <c r="D44" s="38" t="s">
        <v>29</v>
      </c>
      <c r="E44" s="39" t="s">
        <v>30</v>
      </c>
    </row>
    <row r="45" spans="2:5" ht="14.25" thickTop="1">
      <c r="D45" s="40" t="s">
        <v>31</v>
      </c>
      <c r="E45" s="48">
        <v>15544</v>
      </c>
    </row>
    <row r="46" spans="2:5">
      <c r="B46" s="41"/>
      <c r="D46" s="42" t="s">
        <v>32</v>
      </c>
      <c r="E46" s="49">
        <v>56203</v>
      </c>
    </row>
    <row r="47" spans="2:5">
      <c r="D47" s="42" t="s">
        <v>33</v>
      </c>
      <c r="E47" s="43">
        <v>29975</v>
      </c>
    </row>
    <row r="48" spans="2:5">
      <c r="D48" s="44" t="s">
        <v>34</v>
      </c>
      <c r="E48" s="43">
        <v>101722</v>
      </c>
    </row>
    <row r="49" spans="4:5">
      <c r="D49" s="44" t="s">
        <v>35</v>
      </c>
      <c r="E49" s="45">
        <v>0.29470000000000002</v>
      </c>
    </row>
    <row r="50" spans="4:5" ht="14.25" thickBot="1">
      <c r="D50" s="46" t="s">
        <v>36</v>
      </c>
      <c r="E50" s="47">
        <v>47.197784156819601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zoomScaleNormal="100" zoomScaleSheetLayoutView="115" workbookViewId="0">
      <selection activeCell="E2" sqref="E2:F2"/>
    </sheetView>
  </sheetViews>
  <sheetFormatPr defaultRowHeight="13.5"/>
  <cols>
    <col min="2" max="2" width="15" style="1" customWidth="1"/>
    <col min="3" max="3" width="9.625" style="1" customWidth="1"/>
    <col min="4" max="6" width="13.5" style="1" customWidth="1"/>
  </cols>
  <sheetData>
    <row r="1" spans="2:7">
      <c r="B1" s="123" t="s">
        <v>0</v>
      </c>
      <c r="C1" s="123"/>
      <c r="D1" s="123"/>
      <c r="E1" s="123"/>
      <c r="F1" s="123"/>
    </row>
    <row r="2" spans="2:7">
      <c r="E2" s="124" t="s">
        <v>58</v>
      </c>
      <c r="F2" s="124"/>
    </row>
    <row r="3" spans="2:7">
      <c r="E3" s="59"/>
      <c r="F3" s="59"/>
    </row>
    <row r="4" spans="2:7">
      <c r="E4" s="59"/>
      <c r="F4" s="59"/>
    </row>
    <row r="5" spans="2:7">
      <c r="E5" s="59"/>
      <c r="F5" s="59"/>
    </row>
    <row r="6" spans="2:7">
      <c r="E6" s="59"/>
      <c r="F6" s="59"/>
    </row>
    <row r="7" spans="2:7" ht="14.25" thickBot="1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>
      <c r="B8" s="6" t="s">
        <v>6</v>
      </c>
      <c r="C8" s="7">
        <v>40524</v>
      </c>
      <c r="D8" s="8">
        <v>80877</v>
      </c>
      <c r="E8" s="8">
        <v>38743</v>
      </c>
      <c r="F8" s="9">
        <v>42134</v>
      </c>
      <c r="G8" s="50"/>
    </row>
    <row r="9" spans="2:7">
      <c r="B9" s="10" t="s">
        <v>7</v>
      </c>
      <c r="C9" s="11">
        <v>1585</v>
      </c>
      <c r="D9" s="8">
        <v>2931</v>
      </c>
      <c r="E9" s="12">
        <v>1404</v>
      </c>
      <c r="F9" s="13">
        <v>1527</v>
      </c>
      <c r="G9" s="50"/>
    </row>
    <row r="10" spans="2:7">
      <c r="B10" s="10" t="s">
        <v>8</v>
      </c>
      <c r="C10" s="11">
        <v>5861</v>
      </c>
      <c r="D10" s="8">
        <v>12106</v>
      </c>
      <c r="E10" s="12">
        <v>5764</v>
      </c>
      <c r="F10" s="13">
        <v>6342</v>
      </c>
      <c r="G10" s="50"/>
    </row>
    <row r="11" spans="2:7" ht="14.25" thickBot="1">
      <c r="B11" s="10" t="s">
        <v>9</v>
      </c>
      <c r="C11" s="11">
        <v>3008</v>
      </c>
      <c r="D11" s="8">
        <v>6309</v>
      </c>
      <c r="E11" s="12">
        <v>2990</v>
      </c>
      <c r="F11" s="13">
        <v>3319</v>
      </c>
      <c r="G11" s="50"/>
    </row>
    <row r="12" spans="2:7" ht="14.25" thickTop="1">
      <c r="B12" s="14" t="s">
        <v>10</v>
      </c>
      <c r="C12" s="15">
        <v>50978</v>
      </c>
      <c r="D12" s="16">
        <v>102223</v>
      </c>
      <c r="E12" s="16">
        <v>48901</v>
      </c>
      <c r="F12" s="16">
        <v>53322</v>
      </c>
    </row>
    <row r="14" spans="2:7">
      <c r="B14" s="125" t="s">
        <v>11</v>
      </c>
      <c r="C14" s="125"/>
      <c r="D14" s="125"/>
      <c r="E14" s="125"/>
      <c r="F14" s="125"/>
    </row>
    <row r="16" spans="2:7">
      <c r="B16" s="126" t="s">
        <v>1</v>
      </c>
      <c r="C16" s="128" t="s">
        <v>12</v>
      </c>
      <c r="D16" s="129"/>
      <c r="E16" s="129"/>
      <c r="F16" s="130"/>
    </row>
    <row r="17" spans="2:6" ht="14.25" thickBot="1">
      <c r="B17" s="127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>
      <c r="B18" s="6" t="s">
        <v>6</v>
      </c>
      <c r="C18" s="22">
        <v>40524</v>
      </c>
      <c r="D18" s="22">
        <v>40133</v>
      </c>
      <c r="E18" s="23">
        <f>+C18-D18</f>
        <v>391</v>
      </c>
      <c r="F18" s="24">
        <f>+E18/D18</f>
        <v>9.7426058355966419E-3</v>
      </c>
    </row>
    <row r="19" spans="2:6">
      <c r="B19" s="10" t="s">
        <v>7</v>
      </c>
      <c r="C19" s="25">
        <v>1585</v>
      </c>
      <c r="D19" s="25">
        <v>1581</v>
      </c>
      <c r="E19" s="12">
        <f>+C19-D19</f>
        <v>4</v>
      </c>
      <c r="F19" s="26">
        <f>+E19/D19</f>
        <v>2.5300442757748261E-3</v>
      </c>
    </row>
    <row r="20" spans="2:6">
      <c r="B20" s="10" t="s">
        <v>8</v>
      </c>
      <c r="C20" s="25">
        <v>5861</v>
      </c>
      <c r="D20" s="25">
        <v>5843</v>
      </c>
      <c r="E20" s="12">
        <f>+C20-D20</f>
        <v>18</v>
      </c>
      <c r="F20" s="26">
        <f>+E20/D20</f>
        <v>3.08060927605682E-3</v>
      </c>
    </row>
    <row r="21" spans="2:6" ht="14.25" thickBot="1">
      <c r="B21" s="10" t="s">
        <v>9</v>
      </c>
      <c r="C21" s="25">
        <v>3008</v>
      </c>
      <c r="D21" s="25">
        <v>3009</v>
      </c>
      <c r="E21" s="12">
        <f>+C21-D21</f>
        <v>-1</v>
      </c>
      <c r="F21" s="26">
        <f>+E21/D21</f>
        <v>-3.3233632436025255E-4</v>
      </c>
    </row>
    <row r="22" spans="2:6" ht="14.25" thickTop="1">
      <c r="B22" s="14" t="s">
        <v>10</v>
      </c>
      <c r="C22" s="15">
        <v>50978</v>
      </c>
      <c r="D22" s="15">
        <v>50566</v>
      </c>
      <c r="E22" s="27">
        <f>SUM(E18:E21)</f>
        <v>412</v>
      </c>
      <c r="F22" s="28">
        <f>+E22/D22</f>
        <v>8.1477672744531895E-3</v>
      </c>
    </row>
    <row r="23" spans="2:6">
      <c r="C23" s="1" t="s">
        <v>17</v>
      </c>
    </row>
    <row r="25" spans="2:6">
      <c r="B25" s="126" t="s">
        <v>1</v>
      </c>
      <c r="C25" s="128" t="s">
        <v>18</v>
      </c>
      <c r="D25" s="129"/>
      <c r="E25" s="129"/>
      <c r="F25" s="130"/>
    </row>
    <row r="26" spans="2:6" ht="14.25" thickBot="1">
      <c r="B26" s="127"/>
      <c r="C26" s="5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>
      <c r="B27" s="6" t="s">
        <v>6</v>
      </c>
      <c r="C27" s="53">
        <v>80877</v>
      </c>
      <c r="D27" s="53">
        <v>80353</v>
      </c>
      <c r="E27" s="23">
        <f>+C27-D27</f>
        <v>524</v>
      </c>
      <c r="F27" s="24">
        <f>+E27/D27</f>
        <v>6.5212250942715266E-3</v>
      </c>
    </row>
    <row r="28" spans="2:6">
      <c r="B28" s="10" t="s">
        <v>7</v>
      </c>
      <c r="C28" s="29">
        <v>2931</v>
      </c>
      <c r="D28" s="29">
        <v>2938</v>
      </c>
      <c r="E28" s="12">
        <f>+C28-D28</f>
        <v>-7</v>
      </c>
      <c r="F28" s="26">
        <f>+E28/D28</f>
        <v>-2.3825731790333561E-3</v>
      </c>
    </row>
    <row r="29" spans="2:6">
      <c r="B29" s="10" t="s">
        <v>8</v>
      </c>
      <c r="C29" s="29">
        <v>12106</v>
      </c>
      <c r="D29" s="29">
        <v>12108</v>
      </c>
      <c r="E29" s="12">
        <f>+C29-D29</f>
        <v>-2</v>
      </c>
      <c r="F29" s="26">
        <f>+E29/D29</f>
        <v>-1.6518004625041294E-4</v>
      </c>
    </row>
    <row r="30" spans="2:6" ht="14.25" thickBot="1">
      <c r="B30" s="10" t="s">
        <v>9</v>
      </c>
      <c r="C30" s="30">
        <v>6309</v>
      </c>
      <c r="D30" s="30">
        <v>6323</v>
      </c>
      <c r="E30" s="12">
        <f>+C30-D30</f>
        <v>-14</v>
      </c>
      <c r="F30" s="26">
        <f>+E30/D30</f>
        <v>-2.2141388581369604E-3</v>
      </c>
    </row>
    <row r="31" spans="2:6" ht="14.25" thickTop="1">
      <c r="B31" s="14" t="s">
        <v>10</v>
      </c>
      <c r="C31" s="15">
        <v>102223</v>
      </c>
      <c r="D31" s="15">
        <v>101722</v>
      </c>
      <c r="E31" s="27">
        <f>SUM(E27:E30)</f>
        <v>501</v>
      </c>
      <c r="F31" s="28">
        <f>+E31/D31</f>
        <v>4.9251882581939008E-3</v>
      </c>
    </row>
    <row r="32" spans="2:6">
      <c r="C32" s="1" t="s">
        <v>19</v>
      </c>
    </row>
    <row r="33" spans="2:5" ht="14.25" thickBot="1"/>
    <row r="34" spans="2:5" ht="14.25" thickBot="1">
      <c r="C34" s="118" t="s">
        <v>20</v>
      </c>
      <c r="D34" s="119"/>
      <c r="E34" s="120"/>
    </row>
    <row r="35" spans="2:5" ht="14.25" thickBot="1">
      <c r="C35" s="31" t="s">
        <v>21</v>
      </c>
      <c r="D35" s="31" t="s">
        <v>22</v>
      </c>
      <c r="E35" s="31" t="s">
        <v>23</v>
      </c>
    </row>
    <row r="36" spans="2:5" ht="14.25" thickBot="1">
      <c r="C36" s="32">
        <v>67</v>
      </c>
      <c r="D36" s="32">
        <v>98</v>
      </c>
      <c r="E36" s="33">
        <f>C36-D36</f>
        <v>-31</v>
      </c>
    </row>
    <row r="37" spans="2:5" ht="14.25" thickBot="1">
      <c r="C37" s="118" t="s">
        <v>24</v>
      </c>
      <c r="D37" s="119"/>
      <c r="E37" s="120"/>
    </row>
    <row r="38" spans="2:5" ht="14.25" thickBot="1">
      <c r="C38" s="31" t="s">
        <v>25</v>
      </c>
      <c r="D38" s="31" t="s">
        <v>26</v>
      </c>
      <c r="E38" s="31" t="s">
        <v>23</v>
      </c>
    </row>
    <row r="39" spans="2:5" ht="14.25" thickBot="1">
      <c r="C39" s="32">
        <v>1004</v>
      </c>
      <c r="D39" s="34">
        <v>472</v>
      </c>
      <c r="E39" s="33">
        <f>C39-D39</f>
        <v>532</v>
      </c>
    </row>
    <row r="40" spans="2:5" ht="14.25" thickBot="1">
      <c r="C40" s="121" t="s">
        <v>27</v>
      </c>
      <c r="D40" s="122"/>
      <c r="E40" s="35">
        <f>E36+E39</f>
        <v>501</v>
      </c>
    </row>
    <row r="41" spans="2:5" ht="14.25" thickBot="1">
      <c r="C41" s="121" t="s">
        <v>28</v>
      </c>
      <c r="D41" s="122"/>
      <c r="E41" s="35">
        <v>-708</v>
      </c>
    </row>
    <row r="42" spans="2:5">
      <c r="C42" s="36"/>
      <c r="D42" s="36"/>
      <c r="E42" s="37"/>
    </row>
    <row r="43" spans="2:5" ht="14.25" thickBot="1"/>
    <row r="44" spans="2:5" ht="14.25" thickBot="1">
      <c r="D44" s="38" t="s">
        <v>29</v>
      </c>
      <c r="E44" s="39" t="s">
        <v>30</v>
      </c>
    </row>
    <row r="45" spans="2:5" ht="14.25" thickTop="1">
      <c r="D45" s="40" t="s">
        <v>31</v>
      </c>
      <c r="E45" s="48">
        <v>15612</v>
      </c>
    </row>
    <row r="46" spans="2:5">
      <c r="B46" s="41"/>
      <c r="D46" s="42" t="s">
        <v>32</v>
      </c>
      <c r="E46" s="49">
        <v>56585</v>
      </c>
    </row>
    <row r="47" spans="2:5">
      <c r="D47" s="42" t="s">
        <v>33</v>
      </c>
      <c r="E47" s="43">
        <v>30026</v>
      </c>
    </row>
    <row r="48" spans="2:5">
      <c r="D48" s="44" t="s">
        <v>34</v>
      </c>
      <c r="E48" s="43">
        <v>102223</v>
      </c>
    </row>
    <row r="49" spans="4:5">
      <c r="D49" s="44" t="s">
        <v>35</v>
      </c>
      <c r="E49" s="45">
        <v>0.29370000000000002</v>
      </c>
    </row>
    <row r="50" spans="4:5" ht="14.25" thickBot="1">
      <c r="D50" s="46" t="s">
        <v>36</v>
      </c>
      <c r="E50" s="47">
        <v>47.15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zoomScaleNormal="100" zoomScaleSheetLayoutView="115" workbookViewId="0">
      <selection activeCell="E2" sqref="E2:F2"/>
    </sheetView>
  </sheetViews>
  <sheetFormatPr defaultRowHeight="13.5"/>
  <cols>
    <col min="2" max="2" width="15" style="1" customWidth="1"/>
    <col min="3" max="3" width="9.625" style="1" customWidth="1"/>
    <col min="4" max="6" width="13.5" style="1" customWidth="1"/>
  </cols>
  <sheetData>
    <row r="1" spans="2:7">
      <c r="B1" s="123" t="s">
        <v>0</v>
      </c>
      <c r="C1" s="123"/>
      <c r="D1" s="123"/>
      <c r="E1" s="123"/>
      <c r="F1" s="123"/>
    </row>
    <row r="2" spans="2:7">
      <c r="E2" s="124" t="s">
        <v>59</v>
      </c>
      <c r="F2" s="124"/>
    </row>
    <row r="3" spans="2:7">
      <c r="E3" s="60"/>
      <c r="F3" s="60"/>
    </row>
    <row r="4" spans="2:7">
      <c r="E4" s="60"/>
      <c r="F4" s="60"/>
    </row>
    <row r="5" spans="2:7">
      <c r="E5" s="60"/>
      <c r="F5" s="60"/>
    </row>
    <row r="6" spans="2:7">
      <c r="E6" s="60"/>
      <c r="F6" s="60"/>
    </row>
    <row r="7" spans="2:7" ht="14.25" thickBot="1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>
      <c r="B8" s="6" t="s">
        <v>6</v>
      </c>
      <c r="C8" s="7">
        <v>40498</v>
      </c>
      <c r="D8" s="8">
        <v>80808</v>
      </c>
      <c r="E8" s="8">
        <v>38713</v>
      </c>
      <c r="F8" s="9">
        <v>42095</v>
      </c>
      <c r="G8" s="50"/>
    </row>
    <row r="9" spans="2:7">
      <c r="B9" s="10" t="s">
        <v>7</v>
      </c>
      <c r="C9" s="11">
        <v>1584</v>
      </c>
      <c r="D9" s="8">
        <v>2925</v>
      </c>
      <c r="E9" s="12">
        <v>1398</v>
      </c>
      <c r="F9" s="13">
        <v>1527</v>
      </c>
      <c r="G9" s="50"/>
    </row>
    <row r="10" spans="2:7">
      <c r="B10" s="10" t="s">
        <v>8</v>
      </c>
      <c r="C10" s="11">
        <v>5861</v>
      </c>
      <c r="D10" s="8">
        <v>12104</v>
      </c>
      <c r="E10" s="12">
        <v>5766</v>
      </c>
      <c r="F10" s="13">
        <v>6338</v>
      </c>
      <c r="G10" s="50"/>
    </row>
    <row r="11" spans="2:7" ht="14.25" thickBot="1">
      <c r="B11" s="10" t="s">
        <v>9</v>
      </c>
      <c r="C11" s="11">
        <v>3006</v>
      </c>
      <c r="D11" s="8">
        <v>6307</v>
      </c>
      <c r="E11" s="12">
        <v>2987</v>
      </c>
      <c r="F11" s="13">
        <v>3320</v>
      </c>
      <c r="G11" s="50"/>
    </row>
    <row r="12" spans="2:7" ht="14.25" thickTop="1">
      <c r="B12" s="14" t="s">
        <v>10</v>
      </c>
      <c r="C12" s="15">
        <f>C8+C9+C10+C11</f>
        <v>50949</v>
      </c>
      <c r="D12" s="16">
        <f>D8+D9+D10+D11</f>
        <v>102144</v>
      </c>
      <c r="E12" s="16">
        <f>E8+E9+E10+E11</f>
        <v>48864</v>
      </c>
      <c r="F12" s="16">
        <f>F8+F9+F10+F11</f>
        <v>53280</v>
      </c>
    </row>
    <row r="14" spans="2:7">
      <c r="B14" s="125" t="s">
        <v>11</v>
      </c>
      <c r="C14" s="125"/>
      <c r="D14" s="125"/>
      <c r="E14" s="125"/>
      <c r="F14" s="125"/>
    </row>
    <row r="16" spans="2:7">
      <c r="B16" s="126" t="s">
        <v>1</v>
      </c>
      <c r="C16" s="128" t="s">
        <v>12</v>
      </c>
      <c r="D16" s="129"/>
      <c r="E16" s="129"/>
      <c r="F16" s="130"/>
    </row>
    <row r="17" spans="2:6" ht="14.25" thickBot="1">
      <c r="B17" s="127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>
      <c r="B18" s="6" t="s">
        <v>6</v>
      </c>
      <c r="C18" s="22">
        <f>C8</f>
        <v>40498</v>
      </c>
      <c r="D18" s="22">
        <v>40524</v>
      </c>
      <c r="E18" s="23">
        <f>+C18-D18</f>
        <v>-26</v>
      </c>
      <c r="F18" s="24">
        <f>+E18/D18</f>
        <v>-6.4159510413582075E-4</v>
      </c>
    </row>
    <row r="19" spans="2:6">
      <c r="B19" s="10" t="s">
        <v>7</v>
      </c>
      <c r="C19" s="25">
        <f>C9</f>
        <v>1584</v>
      </c>
      <c r="D19" s="25">
        <v>1585</v>
      </c>
      <c r="E19" s="12">
        <f>+C19-D19</f>
        <v>-1</v>
      </c>
      <c r="F19" s="26">
        <f>+E19/D19</f>
        <v>-6.3091482649842276E-4</v>
      </c>
    </row>
    <row r="20" spans="2:6">
      <c r="B20" s="10" t="s">
        <v>8</v>
      </c>
      <c r="C20" s="25">
        <f t="shared" ref="C20:C21" si="0">C10</f>
        <v>5861</v>
      </c>
      <c r="D20" s="25">
        <v>5861</v>
      </c>
      <c r="E20" s="12">
        <f>+C20-D20</f>
        <v>0</v>
      </c>
      <c r="F20" s="26">
        <f>+E20/D20</f>
        <v>0</v>
      </c>
    </row>
    <row r="21" spans="2:6" ht="14.25" thickBot="1">
      <c r="B21" s="10" t="s">
        <v>9</v>
      </c>
      <c r="C21" s="25">
        <f t="shared" si="0"/>
        <v>3006</v>
      </c>
      <c r="D21" s="25">
        <v>3008</v>
      </c>
      <c r="E21" s="12">
        <f>+C21-D21</f>
        <v>-2</v>
      </c>
      <c r="F21" s="26">
        <f>+E21/D21</f>
        <v>-6.6489361702127658E-4</v>
      </c>
    </row>
    <row r="22" spans="2:6" ht="14.25" thickTop="1">
      <c r="B22" s="14" t="s">
        <v>10</v>
      </c>
      <c r="C22" s="15">
        <f>C12</f>
        <v>50949</v>
      </c>
      <c r="D22" s="15">
        <v>50978</v>
      </c>
      <c r="E22" s="27">
        <f>SUM(E18:E21)</f>
        <v>-29</v>
      </c>
      <c r="F22" s="28">
        <f>+E22/D22</f>
        <v>-5.6887284711051823E-4</v>
      </c>
    </row>
    <row r="23" spans="2:6">
      <c r="C23" s="1" t="s">
        <v>17</v>
      </c>
    </row>
    <row r="25" spans="2:6">
      <c r="B25" s="126" t="s">
        <v>1</v>
      </c>
      <c r="C25" s="128" t="s">
        <v>18</v>
      </c>
      <c r="D25" s="129"/>
      <c r="E25" s="129"/>
      <c r="F25" s="130"/>
    </row>
    <row r="26" spans="2:6" ht="14.25" thickBot="1">
      <c r="B26" s="127"/>
      <c r="C26" s="5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>
      <c r="B27" s="6" t="s">
        <v>6</v>
      </c>
      <c r="C27" s="53">
        <f>D8</f>
        <v>80808</v>
      </c>
      <c r="D27" s="53">
        <v>80877</v>
      </c>
      <c r="E27" s="23">
        <f>+C27-D27</f>
        <v>-69</v>
      </c>
      <c r="F27" s="24">
        <f>+E27/D27</f>
        <v>-8.5314737193516079E-4</v>
      </c>
    </row>
    <row r="28" spans="2:6">
      <c r="B28" s="10" t="s">
        <v>7</v>
      </c>
      <c r="C28" s="29">
        <f>D9</f>
        <v>2925</v>
      </c>
      <c r="D28" s="29">
        <v>2931</v>
      </c>
      <c r="E28" s="12">
        <f>+C28-D28</f>
        <v>-6</v>
      </c>
      <c r="F28" s="26">
        <f>+E28/D28</f>
        <v>-2.0470829068577278E-3</v>
      </c>
    </row>
    <row r="29" spans="2:6">
      <c r="B29" s="10" t="s">
        <v>8</v>
      </c>
      <c r="C29" s="29">
        <f t="shared" ref="C29:C30" si="1">D10</f>
        <v>12104</v>
      </c>
      <c r="D29" s="29">
        <v>12106</v>
      </c>
      <c r="E29" s="12">
        <f>+C29-D29</f>
        <v>-2</v>
      </c>
      <c r="F29" s="26">
        <f>+E29/D29</f>
        <v>-1.6520733520568312E-4</v>
      </c>
    </row>
    <row r="30" spans="2:6" ht="14.25" thickBot="1">
      <c r="B30" s="10" t="s">
        <v>9</v>
      </c>
      <c r="C30" s="29">
        <f t="shared" si="1"/>
        <v>6307</v>
      </c>
      <c r="D30" s="30">
        <v>6309</v>
      </c>
      <c r="E30" s="12">
        <f>+C30-D30</f>
        <v>-2</v>
      </c>
      <c r="F30" s="26">
        <f>+E30/D30</f>
        <v>-3.1700744967506737E-4</v>
      </c>
    </row>
    <row r="31" spans="2:6" ht="14.25" thickTop="1">
      <c r="B31" s="14" t="s">
        <v>10</v>
      </c>
      <c r="C31" s="15">
        <f>D12</f>
        <v>102144</v>
      </c>
      <c r="D31" s="15">
        <v>102223</v>
      </c>
      <c r="E31" s="27">
        <f>SUM(E27:E30)</f>
        <v>-79</v>
      </c>
      <c r="F31" s="28">
        <f>+E31/D31</f>
        <v>-7.7282020680277436E-4</v>
      </c>
    </row>
    <row r="32" spans="2:6">
      <c r="C32" s="1" t="s">
        <v>19</v>
      </c>
    </row>
    <row r="33" spans="2:5" ht="14.25" thickBot="1"/>
    <row r="34" spans="2:5" ht="14.25" thickBot="1">
      <c r="C34" s="118" t="s">
        <v>20</v>
      </c>
      <c r="D34" s="119"/>
      <c r="E34" s="120"/>
    </row>
    <row r="35" spans="2:5" ht="14.25" thickBot="1">
      <c r="C35" s="31" t="s">
        <v>21</v>
      </c>
      <c r="D35" s="31" t="s">
        <v>22</v>
      </c>
      <c r="E35" s="31" t="s">
        <v>23</v>
      </c>
    </row>
    <row r="36" spans="2:5" ht="14.25" thickBot="1">
      <c r="C36" s="32">
        <v>50</v>
      </c>
      <c r="D36" s="32">
        <v>109</v>
      </c>
      <c r="E36" s="33">
        <f>C36-D36</f>
        <v>-59</v>
      </c>
    </row>
    <row r="37" spans="2:5" ht="14.25" thickBot="1">
      <c r="C37" s="118" t="s">
        <v>24</v>
      </c>
      <c r="D37" s="119"/>
      <c r="E37" s="120"/>
    </row>
    <row r="38" spans="2:5" ht="14.25" thickBot="1">
      <c r="C38" s="31" t="s">
        <v>25</v>
      </c>
      <c r="D38" s="31" t="s">
        <v>26</v>
      </c>
      <c r="E38" s="31" t="s">
        <v>23</v>
      </c>
    </row>
    <row r="39" spans="2:5" ht="14.25" thickBot="1">
      <c r="C39" s="32">
        <v>189</v>
      </c>
      <c r="D39" s="34">
        <v>209</v>
      </c>
      <c r="E39" s="33">
        <f>C39-D39</f>
        <v>-20</v>
      </c>
    </row>
    <row r="40" spans="2:5" ht="14.25" thickBot="1">
      <c r="C40" s="121" t="s">
        <v>27</v>
      </c>
      <c r="D40" s="122"/>
      <c r="E40" s="35">
        <f>E36+E39</f>
        <v>-79</v>
      </c>
    </row>
    <row r="41" spans="2:5" ht="14.25" thickBot="1">
      <c r="C41" s="121" t="s">
        <v>28</v>
      </c>
      <c r="D41" s="122"/>
      <c r="E41" s="35">
        <v>-884</v>
      </c>
    </row>
    <row r="42" spans="2:5">
      <c r="C42" s="36"/>
      <c r="D42" s="36"/>
      <c r="E42" s="37"/>
    </row>
    <row r="43" spans="2:5" ht="14.25" thickBot="1"/>
    <row r="44" spans="2:5" ht="14.25" thickBot="1">
      <c r="D44" s="38" t="s">
        <v>29</v>
      </c>
      <c r="E44" s="39" t="s">
        <v>30</v>
      </c>
    </row>
    <row r="45" spans="2:5" ht="14.25" thickTop="1">
      <c r="D45" s="40" t="s">
        <v>31</v>
      </c>
      <c r="E45" s="48">
        <v>15580</v>
      </c>
    </row>
    <row r="46" spans="2:5">
      <c r="B46" s="41"/>
      <c r="D46" s="42" t="s">
        <v>32</v>
      </c>
      <c r="E46" s="49">
        <v>56529</v>
      </c>
    </row>
    <row r="47" spans="2:5">
      <c r="D47" s="42" t="s">
        <v>33</v>
      </c>
      <c r="E47" s="43">
        <v>30035</v>
      </c>
    </row>
    <row r="48" spans="2:5">
      <c r="D48" s="44" t="s">
        <v>34</v>
      </c>
      <c r="E48" s="43">
        <f>E45+E46+E47</f>
        <v>102144</v>
      </c>
    </row>
    <row r="49" spans="4:5">
      <c r="D49" s="44" t="s">
        <v>35</v>
      </c>
      <c r="E49" s="45">
        <v>0.29399999999999998</v>
      </c>
    </row>
    <row r="50" spans="4:5" ht="14.25" thickBot="1">
      <c r="D50" s="46" t="s">
        <v>36</v>
      </c>
      <c r="E50" s="47">
        <v>47.17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opLeftCell="A25" zoomScaleNormal="100" zoomScaleSheetLayoutView="115" workbookViewId="0">
      <selection activeCell="E2" sqref="E2:F2"/>
    </sheetView>
  </sheetViews>
  <sheetFormatPr defaultRowHeight="13.5"/>
  <cols>
    <col min="2" max="2" width="15" style="1" customWidth="1"/>
    <col min="3" max="3" width="9.625" style="1" customWidth="1"/>
    <col min="4" max="6" width="13.5" style="1" customWidth="1"/>
  </cols>
  <sheetData>
    <row r="1" spans="2:7">
      <c r="B1" s="123" t="s">
        <v>0</v>
      </c>
      <c r="C1" s="123"/>
      <c r="D1" s="123"/>
      <c r="E1" s="123"/>
      <c r="F1" s="123"/>
    </row>
    <row r="2" spans="2:7">
      <c r="E2" s="124" t="s">
        <v>60</v>
      </c>
      <c r="F2" s="124"/>
    </row>
    <row r="3" spans="2:7">
      <c r="E3" s="61"/>
      <c r="F3" s="61"/>
    </row>
    <row r="4" spans="2:7">
      <c r="E4" s="61"/>
      <c r="F4" s="61"/>
    </row>
    <row r="5" spans="2:7">
      <c r="E5" s="61"/>
      <c r="F5" s="61"/>
    </row>
    <row r="6" spans="2:7">
      <c r="E6" s="61"/>
      <c r="F6" s="61"/>
    </row>
    <row r="7" spans="2:7" ht="14.25" thickBot="1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>
      <c r="B8" s="6" t="s">
        <v>6</v>
      </c>
      <c r="C8" s="7">
        <v>40542</v>
      </c>
      <c r="D8" s="8">
        <f>E8+F8</f>
        <v>80859</v>
      </c>
      <c r="E8" s="8">
        <v>38744</v>
      </c>
      <c r="F8" s="9">
        <v>42115</v>
      </c>
      <c r="G8" s="50"/>
    </row>
    <row r="9" spans="2:7">
      <c r="B9" s="10" t="s">
        <v>7</v>
      </c>
      <c r="C9" s="11">
        <v>1583</v>
      </c>
      <c r="D9" s="8">
        <f t="shared" ref="D9:D11" si="0">E9+F9</f>
        <v>2916</v>
      </c>
      <c r="E9" s="12">
        <v>1393</v>
      </c>
      <c r="F9" s="13">
        <v>1523</v>
      </c>
      <c r="G9" s="50"/>
    </row>
    <row r="10" spans="2:7">
      <c r="B10" s="10" t="s">
        <v>8</v>
      </c>
      <c r="C10" s="11">
        <v>5862</v>
      </c>
      <c r="D10" s="8">
        <f t="shared" si="0"/>
        <v>12094</v>
      </c>
      <c r="E10" s="12">
        <v>5757</v>
      </c>
      <c r="F10" s="13">
        <v>6337</v>
      </c>
      <c r="G10" s="50"/>
    </row>
    <row r="11" spans="2:7" ht="14.25" thickBot="1">
      <c r="B11" s="10" t="s">
        <v>9</v>
      </c>
      <c r="C11" s="11">
        <v>3008</v>
      </c>
      <c r="D11" s="8">
        <f t="shared" si="0"/>
        <v>6308</v>
      </c>
      <c r="E11" s="12">
        <v>2988</v>
      </c>
      <c r="F11" s="13">
        <v>3320</v>
      </c>
      <c r="G11" s="50"/>
    </row>
    <row r="12" spans="2:7" ht="14.25" thickTop="1">
      <c r="B12" s="14" t="s">
        <v>10</v>
      </c>
      <c r="C12" s="15">
        <f>C8+C9+C10+C11</f>
        <v>50995</v>
      </c>
      <c r="D12" s="16">
        <f>D8+D9+D10+D11</f>
        <v>102177</v>
      </c>
      <c r="E12" s="16">
        <f>E8+E9+E10+E11</f>
        <v>48882</v>
      </c>
      <c r="F12" s="16">
        <f>F8+F9+F10+F11</f>
        <v>53295</v>
      </c>
    </row>
    <row r="14" spans="2:7">
      <c r="B14" s="125" t="s">
        <v>11</v>
      </c>
      <c r="C14" s="125"/>
      <c r="D14" s="125"/>
      <c r="E14" s="125"/>
      <c r="F14" s="125"/>
    </row>
    <row r="16" spans="2:7">
      <c r="B16" s="126" t="s">
        <v>1</v>
      </c>
      <c r="C16" s="128" t="s">
        <v>12</v>
      </c>
      <c r="D16" s="129"/>
      <c r="E16" s="129"/>
      <c r="F16" s="130"/>
    </row>
    <row r="17" spans="2:6" ht="14.25" thickBot="1">
      <c r="B17" s="127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>
      <c r="B18" s="6" t="s">
        <v>6</v>
      </c>
      <c r="C18" s="22">
        <f>C8</f>
        <v>40542</v>
      </c>
      <c r="D18" s="22">
        <v>40498</v>
      </c>
      <c r="E18" s="23">
        <f>+C18-D18</f>
        <v>44</v>
      </c>
      <c r="F18" s="24">
        <f>+E18/D18</f>
        <v>1.0864734060941281E-3</v>
      </c>
    </row>
    <row r="19" spans="2:6">
      <c r="B19" s="10" t="s">
        <v>7</v>
      </c>
      <c r="C19" s="25">
        <f>C9</f>
        <v>1583</v>
      </c>
      <c r="D19" s="25">
        <v>1584</v>
      </c>
      <c r="E19" s="12">
        <f>+C19-D19</f>
        <v>-1</v>
      </c>
      <c r="F19" s="26">
        <f>+E19/D19</f>
        <v>-6.3131313131313137E-4</v>
      </c>
    </row>
    <row r="20" spans="2:6">
      <c r="B20" s="10" t="s">
        <v>8</v>
      </c>
      <c r="C20" s="25">
        <f t="shared" ref="C20:C21" si="1">C10</f>
        <v>5862</v>
      </c>
      <c r="D20" s="25">
        <v>5861</v>
      </c>
      <c r="E20" s="12">
        <f>+C20-D20</f>
        <v>1</v>
      </c>
      <c r="F20" s="26">
        <f>+E20/D20</f>
        <v>1.7061934823408976E-4</v>
      </c>
    </row>
    <row r="21" spans="2:6" ht="14.25" thickBot="1">
      <c r="B21" s="10" t="s">
        <v>9</v>
      </c>
      <c r="C21" s="25">
        <f t="shared" si="1"/>
        <v>3008</v>
      </c>
      <c r="D21" s="25">
        <v>3006</v>
      </c>
      <c r="E21" s="12">
        <f>+C21-D21</f>
        <v>2</v>
      </c>
      <c r="F21" s="26">
        <f>+E21/D21</f>
        <v>6.6533599467731206E-4</v>
      </c>
    </row>
    <row r="22" spans="2:6" ht="14.25" thickTop="1">
      <c r="B22" s="14" t="s">
        <v>10</v>
      </c>
      <c r="C22" s="15">
        <f>C12</f>
        <v>50995</v>
      </c>
      <c r="D22" s="15">
        <v>50949</v>
      </c>
      <c r="E22" s="27">
        <f>SUM(E18:E21)</f>
        <v>46</v>
      </c>
      <c r="F22" s="28">
        <f>+E22/D22</f>
        <v>9.0286364796168719E-4</v>
      </c>
    </row>
    <row r="23" spans="2:6">
      <c r="C23" s="1" t="s">
        <v>17</v>
      </c>
    </row>
    <row r="25" spans="2:6">
      <c r="B25" s="126" t="s">
        <v>1</v>
      </c>
      <c r="C25" s="128" t="s">
        <v>18</v>
      </c>
      <c r="D25" s="129"/>
      <c r="E25" s="129"/>
      <c r="F25" s="130"/>
    </row>
    <row r="26" spans="2:6" ht="14.25" thickBot="1">
      <c r="B26" s="127"/>
      <c r="C26" s="5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>
      <c r="B27" s="6" t="s">
        <v>6</v>
      </c>
      <c r="C27" s="53">
        <f>D8</f>
        <v>80859</v>
      </c>
      <c r="D27" s="53">
        <v>80808</v>
      </c>
      <c r="E27" s="23">
        <f>+C27-D27</f>
        <v>51</v>
      </c>
      <c r="F27" s="24">
        <f>+E27/D27</f>
        <v>6.311256311256311E-4</v>
      </c>
    </row>
    <row r="28" spans="2:6">
      <c r="B28" s="10" t="s">
        <v>7</v>
      </c>
      <c r="C28" s="29">
        <f>D9</f>
        <v>2916</v>
      </c>
      <c r="D28" s="29">
        <v>2925</v>
      </c>
      <c r="E28" s="12">
        <f>+C28-D28</f>
        <v>-9</v>
      </c>
      <c r="F28" s="26">
        <f>+E28/D28</f>
        <v>-3.0769230769230769E-3</v>
      </c>
    </row>
    <row r="29" spans="2:6">
      <c r="B29" s="10" t="s">
        <v>8</v>
      </c>
      <c r="C29" s="29">
        <f t="shared" ref="C29:C30" si="2">D10</f>
        <v>12094</v>
      </c>
      <c r="D29" s="29">
        <v>12104</v>
      </c>
      <c r="E29" s="12">
        <f>+C29-D29</f>
        <v>-10</v>
      </c>
      <c r="F29" s="26">
        <f>+E29/D29</f>
        <v>-8.2617316589557173E-4</v>
      </c>
    </row>
    <row r="30" spans="2:6" ht="14.25" thickBot="1">
      <c r="B30" s="10" t="s">
        <v>9</v>
      </c>
      <c r="C30" s="29">
        <f t="shared" si="2"/>
        <v>6308</v>
      </c>
      <c r="D30" s="30">
        <v>6307</v>
      </c>
      <c r="E30" s="12">
        <f>+C30-D30</f>
        <v>1</v>
      </c>
      <c r="F30" s="26">
        <f>+E30/D30</f>
        <v>1.5855398763278897E-4</v>
      </c>
    </row>
    <row r="31" spans="2:6" ht="14.25" thickTop="1">
      <c r="B31" s="14" t="s">
        <v>10</v>
      </c>
      <c r="C31" s="15">
        <f>D12</f>
        <v>102177</v>
      </c>
      <c r="D31" s="15">
        <v>102144</v>
      </c>
      <c r="E31" s="27">
        <f>SUM(E27:E30)</f>
        <v>33</v>
      </c>
      <c r="F31" s="28">
        <f>+E31/D31</f>
        <v>3.2307330827067667E-4</v>
      </c>
    </row>
    <row r="32" spans="2:6">
      <c r="C32" s="1" t="s">
        <v>19</v>
      </c>
    </row>
    <row r="33" spans="2:5" ht="14.25" thickBot="1"/>
    <row r="34" spans="2:5" ht="14.25" thickBot="1">
      <c r="C34" s="118" t="s">
        <v>20</v>
      </c>
      <c r="D34" s="119"/>
      <c r="E34" s="120"/>
    </row>
    <row r="35" spans="2:5" ht="14.25" thickBot="1">
      <c r="C35" s="31" t="s">
        <v>21</v>
      </c>
      <c r="D35" s="31" t="s">
        <v>22</v>
      </c>
      <c r="E35" s="31" t="s">
        <v>23</v>
      </c>
    </row>
    <row r="36" spans="2:5" ht="14.25" thickBot="1">
      <c r="C36" s="32">
        <v>84</v>
      </c>
      <c r="D36" s="32">
        <v>98</v>
      </c>
      <c r="E36" s="33">
        <f>C36-D36</f>
        <v>-14</v>
      </c>
    </row>
    <row r="37" spans="2:5" ht="14.25" thickBot="1">
      <c r="C37" s="118" t="s">
        <v>24</v>
      </c>
      <c r="D37" s="119"/>
      <c r="E37" s="120"/>
    </row>
    <row r="38" spans="2:5" ht="14.25" thickBot="1">
      <c r="C38" s="31" t="s">
        <v>25</v>
      </c>
      <c r="D38" s="31" t="s">
        <v>26</v>
      </c>
      <c r="E38" s="31" t="s">
        <v>23</v>
      </c>
    </row>
    <row r="39" spans="2:5" ht="14.25" thickBot="1">
      <c r="C39" s="32">
        <v>272</v>
      </c>
      <c r="D39" s="34">
        <v>225</v>
      </c>
      <c r="E39" s="33">
        <f>C39-D39</f>
        <v>47</v>
      </c>
    </row>
    <row r="40" spans="2:5" ht="14.25" thickBot="1">
      <c r="C40" s="121" t="s">
        <v>27</v>
      </c>
      <c r="D40" s="122"/>
      <c r="E40" s="35">
        <f>E36+E39</f>
        <v>33</v>
      </c>
    </row>
    <row r="41" spans="2:5" ht="14.25" thickBot="1">
      <c r="C41" s="121" t="s">
        <v>28</v>
      </c>
      <c r="D41" s="122"/>
      <c r="E41" s="63">
        <v>-813</v>
      </c>
    </row>
    <row r="42" spans="2:5">
      <c r="C42" s="36"/>
      <c r="D42" s="36"/>
      <c r="E42" s="37"/>
    </row>
    <row r="43" spans="2:5" ht="14.25" thickBot="1"/>
    <row r="44" spans="2:5" ht="14.25" thickBot="1">
      <c r="D44" s="38" t="s">
        <v>29</v>
      </c>
      <c r="E44" s="39" t="s">
        <v>30</v>
      </c>
    </row>
    <row r="45" spans="2:5" ht="14.25" thickTop="1">
      <c r="D45" s="40" t="s">
        <v>31</v>
      </c>
      <c r="E45" s="48">
        <v>15576</v>
      </c>
    </row>
    <row r="46" spans="2:5">
      <c r="B46" s="41"/>
      <c r="D46" s="42" t="s">
        <v>32</v>
      </c>
      <c r="E46" s="49">
        <v>56569</v>
      </c>
    </row>
    <row r="47" spans="2:5">
      <c r="D47" s="42" t="s">
        <v>33</v>
      </c>
      <c r="E47" s="43">
        <v>30032</v>
      </c>
    </row>
    <row r="48" spans="2:5">
      <c r="D48" s="44" t="s">
        <v>34</v>
      </c>
      <c r="E48" s="43">
        <f>E45+E46+E47</f>
        <v>102177</v>
      </c>
    </row>
    <row r="49" spans="4:5">
      <c r="D49" s="44" t="s">
        <v>35</v>
      </c>
      <c r="E49" s="45">
        <v>0.29389999999999999</v>
      </c>
    </row>
    <row r="50" spans="4:5" ht="14.25" thickBot="1">
      <c r="D50" s="46" t="s">
        <v>36</v>
      </c>
      <c r="E50" s="47">
        <v>47.18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opLeftCell="A22" zoomScaleNormal="100" zoomScaleSheetLayoutView="115" workbookViewId="0">
      <selection activeCell="E2" sqref="E2:F2"/>
    </sheetView>
  </sheetViews>
  <sheetFormatPr defaultRowHeight="13.5"/>
  <cols>
    <col min="2" max="2" width="15" style="1" customWidth="1"/>
    <col min="3" max="3" width="9.625" style="1" customWidth="1"/>
    <col min="4" max="6" width="13.5" style="1" customWidth="1"/>
  </cols>
  <sheetData>
    <row r="1" spans="2:7">
      <c r="B1" s="123" t="s">
        <v>0</v>
      </c>
      <c r="C1" s="123"/>
      <c r="D1" s="123"/>
      <c r="E1" s="123"/>
      <c r="F1" s="123"/>
    </row>
    <row r="2" spans="2:7">
      <c r="E2" s="124" t="s">
        <v>61</v>
      </c>
      <c r="F2" s="124"/>
    </row>
    <row r="3" spans="2:7">
      <c r="E3" s="62"/>
      <c r="F3" s="62"/>
    </row>
    <row r="4" spans="2:7">
      <c r="E4" s="62"/>
      <c r="F4" s="62"/>
    </row>
    <row r="5" spans="2:7">
      <c r="E5" s="62"/>
      <c r="F5" s="62"/>
    </row>
    <row r="6" spans="2:7">
      <c r="E6" s="62"/>
      <c r="F6" s="62"/>
    </row>
    <row r="7" spans="2:7" ht="14.25" thickBot="1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>
      <c r="B8" s="6" t="s">
        <v>6</v>
      </c>
      <c r="C8" s="7">
        <v>40538</v>
      </c>
      <c r="D8" s="8">
        <f>E8+F8</f>
        <v>80826</v>
      </c>
      <c r="E8" s="8">
        <v>38726</v>
      </c>
      <c r="F8" s="9">
        <v>42100</v>
      </c>
      <c r="G8" s="50"/>
    </row>
    <row r="9" spans="2:7">
      <c r="B9" s="10" t="s">
        <v>7</v>
      </c>
      <c r="C9" s="11">
        <v>1586</v>
      </c>
      <c r="D9" s="8">
        <f t="shared" ref="D9:D11" si="0">E9+F9</f>
        <v>2916</v>
      </c>
      <c r="E9" s="12">
        <v>1394</v>
      </c>
      <c r="F9" s="13">
        <v>1522</v>
      </c>
      <c r="G9" s="50"/>
    </row>
    <row r="10" spans="2:7">
      <c r="B10" s="10" t="s">
        <v>8</v>
      </c>
      <c r="C10" s="11">
        <v>5862</v>
      </c>
      <c r="D10" s="8">
        <f t="shared" si="0"/>
        <v>12075</v>
      </c>
      <c r="E10" s="12">
        <v>5746</v>
      </c>
      <c r="F10" s="13">
        <v>6329</v>
      </c>
      <c r="G10" s="50"/>
    </row>
    <row r="11" spans="2:7" ht="14.25" thickBot="1">
      <c r="B11" s="10" t="s">
        <v>9</v>
      </c>
      <c r="C11" s="11">
        <v>3009</v>
      </c>
      <c r="D11" s="8">
        <f t="shared" si="0"/>
        <v>6304</v>
      </c>
      <c r="E11" s="12">
        <v>2985</v>
      </c>
      <c r="F11" s="13">
        <v>3319</v>
      </c>
      <c r="G11" s="50"/>
    </row>
    <row r="12" spans="2:7" ht="14.25" thickTop="1">
      <c r="B12" s="14" t="s">
        <v>10</v>
      </c>
      <c r="C12" s="15">
        <f>C8+C9+C10+C11</f>
        <v>50995</v>
      </c>
      <c r="D12" s="16">
        <f>D8+D9+D10+D11</f>
        <v>102121</v>
      </c>
      <c r="E12" s="16">
        <f>E8+E9+E10+E11</f>
        <v>48851</v>
      </c>
      <c r="F12" s="16">
        <f>F8+F9+F10+F11</f>
        <v>53270</v>
      </c>
    </row>
    <row r="14" spans="2:7">
      <c r="B14" s="125" t="s">
        <v>11</v>
      </c>
      <c r="C14" s="125"/>
      <c r="D14" s="125"/>
      <c r="E14" s="125"/>
      <c r="F14" s="125"/>
    </row>
    <row r="16" spans="2:7">
      <c r="B16" s="126" t="s">
        <v>1</v>
      </c>
      <c r="C16" s="128" t="s">
        <v>12</v>
      </c>
      <c r="D16" s="129"/>
      <c r="E16" s="129"/>
      <c r="F16" s="130"/>
    </row>
    <row r="17" spans="2:6" ht="14.25" thickBot="1">
      <c r="B17" s="127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>
      <c r="B18" s="6" t="s">
        <v>6</v>
      </c>
      <c r="C18" s="22">
        <f>C8</f>
        <v>40538</v>
      </c>
      <c r="D18" s="22">
        <v>40542</v>
      </c>
      <c r="E18" s="23">
        <f>+C18-D18</f>
        <v>-4</v>
      </c>
      <c r="F18" s="24">
        <f>+E18/D18</f>
        <v>-9.8663114794534068E-5</v>
      </c>
    </row>
    <row r="19" spans="2:6">
      <c r="B19" s="10" t="s">
        <v>7</v>
      </c>
      <c r="C19" s="25">
        <f>C9</f>
        <v>1586</v>
      </c>
      <c r="D19" s="25">
        <v>1583</v>
      </c>
      <c r="E19" s="12">
        <f>+C19-D19</f>
        <v>3</v>
      </c>
      <c r="F19" s="26">
        <f>+E19/D19</f>
        <v>1.8951358180669614E-3</v>
      </c>
    </row>
    <row r="20" spans="2:6">
      <c r="B20" s="10" t="s">
        <v>8</v>
      </c>
      <c r="C20" s="25">
        <f t="shared" ref="C20:C21" si="1">C10</f>
        <v>5862</v>
      </c>
      <c r="D20" s="25">
        <v>5862</v>
      </c>
      <c r="E20" s="12">
        <f>+C20-D20</f>
        <v>0</v>
      </c>
      <c r="F20" s="26">
        <f>+E20/D20</f>
        <v>0</v>
      </c>
    </row>
    <row r="21" spans="2:6" ht="14.25" thickBot="1">
      <c r="B21" s="10" t="s">
        <v>9</v>
      </c>
      <c r="C21" s="25">
        <f t="shared" si="1"/>
        <v>3009</v>
      </c>
      <c r="D21" s="25">
        <v>3008</v>
      </c>
      <c r="E21" s="12">
        <f>+C21-D21</f>
        <v>1</v>
      </c>
      <c r="F21" s="26">
        <f>+E21/D21</f>
        <v>3.3244680851063829E-4</v>
      </c>
    </row>
    <row r="22" spans="2:6" ht="14.25" thickTop="1">
      <c r="B22" s="14" t="s">
        <v>10</v>
      </c>
      <c r="C22" s="15">
        <f>C12</f>
        <v>50995</v>
      </c>
      <c r="D22" s="15">
        <f>SUM(D18:D21)</f>
        <v>50995</v>
      </c>
      <c r="E22" s="27">
        <f>SUM(E18:E21)</f>
        <v>0</v>
      </c>
      <c r="F22" s="28">
        <f>+E22/D22</f>
        <v>0</v>
      </c>
    </row>
    <row r="23" spans="2:6">
      <c r="C23" s="1" t="s">
        <v>17</v>
      </c>
    </row>
    <row r="25" spans="2:6">
      <c r="B25" s="126" t="s">
        <v>1</v>
      </c>
      <c r="C25" s="128" t="s">
        <v>18</v>
      </c>
      <c r="D25" s="129"/>
      <c r="E25" s="129"/>
      <c r="F25" s="130"/>
    </row>
    <row r="26" spans="2:6" ht="14.25" thickBot="1">
      <c r="B26" s="127"/>
      <c r="C26" s="5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>
      <c r="B27" s="6" t="s">
        <v>6</v>
      </c>
      <c r="C27" s="53">
        <f>D8</f>
        <v>80826</v>
      </c>
      <c r="D27" s="22">
        <v>80859</v>
      </c>
      <c r="E27" s="64">
        <f>+C27-D27</f>
        <v>-33</v>
      </c>
      <c r="F27" s="24">
        <f>+E27/D27</f>
        <v>-4.0811783474937856E-4</v>
      </c>
    </row>
    <row r="28" spans="2:6">
      <c r="B28" s="10" t="s">
        <v>7</v>
      </c>
      <c r="C28" s="29">
        <f>D9</f>
        <v>2916</v>
      </c>
      <c r="D28" s="29">
        <v>2916</v>
      </c>
      <c r="E28" s="12">
        <f>+C28-D28</f>
        <v>0</v>
      </c>
      <c r="F28" s="26">
        <f>+E28/D28</f>
        <v>0</v>
      </c>
    </row>
    <row r="29" spans="2:6">
      <c r="B29" s="10" t="s">
        <v>8</v>
      </c>
      <c r="C29" s="29">
        <f t="shared" ref="C29:C30" si="2">D10</f>
        <v>12075</v>
      </c>
      <c r="D29" s="29">
        <v>12094</v>
      </c>
      <c r="E29" s="12">
        <f>+C29-D29</f>
        <v>-19</v>
      </c>
      <c r="F29" s="26">
        <f>+E29/D29</f>
        <v>-1.5710269555151315E-3</v>
      </c>
    </row>
    <row r="30" spans="2:6" ht="14.25" thickBot="1">
      <c r="B30" s="10" t="s">
        <v>9</v>
      </c>
      <c r="C30" s="29">
        <f t="shared" si="2"/>
        <v>6304</v>
      </c>
      <c r="D30" s="30">
        <v>6308</v>
      </c>
      <c r="E30" s="12">
        <f>+C30-D30</f>
        <v>-4</v>
      </c>
      <c r="F30" s="26">
        <f>+E30/D30</f>
        <v>-6.3411540900443881E-4</v>
      </c>
    </row>
    <row r="31" spans="2:6" ht="14.25" thickTop="1">
      <c r="B31" s="14" t="s">
        <v>10</v>
      </c>
      <c r="C31" s="15">
        <f>D12</f>
        <v>102121</v>
      </c>
      <c r="D31" s="15">
        <f>SUM(D27:D30)</f>
        <v>102177</v>
      </c>
      <c r="E31" s="27">
        <f>SUM(E27:E30)</f>
        <v>-56</v>
      </c>
      <c r="F31" s="28">
        <f>+E31/D31</f>
        <v>-5.4806854771621795E-4</v>
      </c>
    </row>
    <row r="32" spans="2:6">
      <c r="C32" s="1" t="s">
        <v>19</v>
      </c>
    </row>
    <row r="33" spans="2:5" ht="14.25" thickBot="1"/>
    <row r="34" spans="2:5" ht="14.25" thickBot="1">
      <c r="C34" s="118" t="s">
        <v>20</v>
      </c>
      <c r="D34" s="119"/>
      <c r="E34" s="120"/>
    </row>
    <row r="35" spans="2:5" ht="14.25" thickBot="1">
      <c r="C35" s="31" t="s">
        <v>21</v>
      </c>
      <c r="D35" s="31" t="s">
        <v>22</v>
      </c>
      <c r="E35" s="31" t="s">
        <v>23</v>
      </c>
    </row>
    <row r="36" spans="2:5" ht="14.25" thickBot="1">
      <c r="C36" s="32">
        <v>77</v>
      </c>
      <c r="D36" s="32">
        <v>104</v>
      </c>
      <c r="E36" s="33">
        <f>C36-D36</f>
        <v>-27</v>
      </c>
    </row>
    <row r="37" spans="2:5" ht="14.25" thickBot="1">
      <c r="C37" s="118" t="s">
        <v>24</v>
      </c>
      <c r="D37" s="119"/>
      <c r="E37" s="120"/>
    </row>
    <row r="38" spans="2:5" ht="14.25" thickBot="1">
      <c r="C38" s="31" t="s">
        <v>25</v>
      </c>
      <c r="D38" s="31" t="s">
        <v>26</v>
      </c>
      <c r="E38" s="31" t="s">
        <v>23</v>
      </c>
    </row>
    <row r="39" spans="2:5" ht="14.25" thickBot="1">
      <c r="C39" s="32">
        <v>252</v>
      </c>
      <c r="D39" s="34">
        <v>281</v>
      </c>
      <c r="E39" s="33">
        <f>C39-D39</f>
        <v>-29</v>
      </c>
    </row>
    <row r="40" spans="2:5" ht="14.25" thickBot="1">
      <c r="C40" s="121" t="s">
        <v>27</v>
      </c>
      <c r="D40" s="122"/>
      <c r="E40" s="35">
        <f>E36+E39</f>
        <v>-56</v>
      </c>
    </row>
    <row r="41" spans="2:5" ht="14.25" thickBot="1">
      <c r="C41" s="121" t="s">
        <v>28</v>
      </c>
      <c r="D41" s="122"/>
      <c r="E41" s="63">
        <v>-915</v>
      </c>
    </row>
    <row r="42" spans="2:5">
      <c r="C42" s="36"/>
      <c r="D42" s="36"/>
      <c r="E42" s="37"/>
    </row>
    <row r="43" spans="2:5" ht="14.25" thickBot="1"/>
    <row r="44" spans="2:5" ht="14.25" thickBot="1">
      <c r="D44" s="38" t="s">
        <v>29</v>
      </c>
      <c r="E44" s="39" t="s">
        <v>30</v>
      </c>
    </row>
    <row r="45" spans="2:5" ht="14.25" thickTop="1">
      <c r="D45" s="40" t="s">
        <v>31</v>
      </c>
      <c r="E45" s="48">
        <v>15548</v>
      </c>
    </row>
    <row r="46" spans="2:5">
      <c r="B46" s="41"/>
      <c r="D46" s="42" t="s">
        <v>32</v>
      </c>
      <c r="E46" s="49">
        <v>56508</v>
      </c>
    </row>
    <row r="47" spans="2:5">
      <c r="D47" s="42" t="s">
        <v>33</v>
      </c>
      <c r="E47" s="43">
        <v>30065</v>
      </c>
    </row>
    <row r="48" spans="2:5">
      <c r="D48" s="44" t="s">
        <v>34</v>
      </c>
      <c r="E48" s="43">
        <f>E45+E46+E47</f>
        <v>102121</v>
      </c>
    </row>
    <row r="49" spans="4:5">
      <c r="D49" s="44" t="s">
        <v>35</v>
      </c>
      <c r="E49" s="45">
        <f>E47/E48</f>
        <v>0.2944056560354873</v>
      </c>
    </row>
    <row r="50" spans="4:5" ht="14.25" thickBot="1">
      <c r="D50" s="46" t="s">
        <v>36</v>
      </c>
      <c r="E50" s="47">
        <v>47.19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opLeftCell="A22" zoomScaleNormal="100" zoomScaleSheetLayoutView="115" workbookViewId="0">
      <selection activeCell="A39" sqref="A39:XFD39"/>
    </sheetView>
  </sheetViews>
  <sheetFormatPr defaultRowHeight="13.5"/>
  <cols>
    <col min="1" max="1" width="9" style="65"/>
    <col min="2" max="2" width="15" style="41" customWidth="1"/>
    <col min="3" max="3" width="9.625" style="41" customWidth="1"/>
    <col min="4" max="6" width="13.5" style="41" customWidth="1"/>
    <col min="7" max="16384" width="9" style="65"/>
  </cols>
  <sheetData>
    <row r="1" spans="2:7">
      <c r="B1" s="136" t="s">
        <v>0</v>
      </c>
      <c r="C1" s="136"/>
      <c r="D1" s="136"/>
      <c r="E1" s="136"/>
      <c r="F1" s="136"/>
    </row>
    <row r="2" spans="2:7">
      <c r="E2" s="137" t="s">
        <v>62</v>
      </c>
      <c r="F2" s="137"/>
    </row>
    <row r="3" spans="2:7">
      <c r="E3" s="66"/>
      <c r="F3" s="66"/>
    </row>
    <row r="4" spans="2:7">
      <c r="E4" s="66"/>
      <c r="F4" s="66"/>
    </row>
    <row r="5" spans="2:7">
      <c r="E5" s="66"/>
      <c r="F5" s="66"/>
    </row>
    <row r="6" spans="2:7">
      <c r="E6" s="66"/>
      <c r="F6" s="66"/>
    </row>
    <row r="7" spans="2:7" ht="14.25" thickBot="1">
      <c r="B7" s="67" t="s">
        <v>1</v>
      </c>
      <c r="C7" s="68" t="s">
        <v>2</v>
      </c>
      <c r="D7" s="69" t="s">
        <v>3</v>
      </c>
      <c r="E7" s="69" t="s">
        <v>4</v>
      </c>
      <c r="F7" s="70" t="s">
        <v>5</v>
      </c>
    </row>
    <row r="8" spans="2:7" ht="14.25" thickTop="1">
      <c r="B8" s="71" t="s">
        <v>6</v>
      </c>
      <c r="C8" s="72">
        <v>40573</v>
      </c>
      <c r="D8" s="73">
        <f>E8+F8</f>
        <v>80918</v>
      </c>
      <c r="E8" s="73">
        <v>38765</v>
      </c>
      <c r="F8" s="74">
        <v>42153</v>
      </c>
      <c r="G8" s="75"/>
    </row>
    <row r="9" spans="2:7">
      <c r="B9" s="76" t="s">
        <v>7</v>
      </c>
      <c r="C9" s="77">
        <v>1583</v>
      </c>
      <c r="D9" s="73">
        <f t="shared" ref="D9:D11" si="0">E9+F9</f>
        <v>2908</v>
      </c>
      <c r="E9" s="78">
        <v>1390</v>
      </c>
      <c r="F9" s="79">
        <v>1518</v>
      </c>
      <c r="G9" s="75"/>
    </row>
    <row r="10" spans="2:7">
      <c r="B10" s="76" t="s">
        <v>8</v>
      </c>
      <c r="C10" s="77">
        <v>5861</v>
      </c>
      <c r="D10" s="73">
        <f t="shared" si="0"/>
        <v>12083</v>
      </c>
      <c r="E10" s="78">
        <v>5741</v>
      </c>
      <c r="F10" s="79">
        <v>6342</v>
      </c>
      <c r="G10" s="75"/>
    </row>
    <row r="11" spans="2:7" ht="14.25" thickBot="1">
      <c r="B11" s="76" t="s">
        <v>9</v>
      </c>
      <c r="C11" s="77">
        <v>3003</v>
      </c>
      <c r="D11" s="73">
        <f t="shared" si="0"/>
        <v>6288</v>
      </c>
      <c r="E11" s="78">
        <v>2971</v>
      </c>
      <c r="F11" s="79">
        <v>3317</v>
      </c>
      <c r="G11" s="75"/>
    </row>
    <row r="12" spans="2:7" ht="14.25" thickTop="1">
      <c r="B12" s="80" t="s">
        <v>10</v>
      </c>
      <c r="C12" s="81">
        <f>C8+C9+C10+C11</f>
        <v>51020</v>
      </c>
      <c r="D12" s="82">
        <f>D8+D9+D10+D11</f>
        <v>102197</v>
      </c>
      <c r="E12" s="82">
        <f>E8+E9+E10+E11</f>
        <v>48867</v>
      </c>
      <c r="F12" s="82">
        <f>F8+F9+F10+F11</f>
        <v>53330</v>
      </c>
    </row>
    <row r="14" spans="2:7">
      <c r="B14" s="138" t="s">
        <v>11</v>
      </c>
      <c r="C14" s="138"/>
      <c r="D14" s="138"/>
      <c r="E14" s="138"/>
      <c r="F14" s="138"/>
    </row>
    <row r="16" spans="2:7">
      <c r="B16" s="139" t="s">
        <v>1</v>
      </c>
      <c r="C16" s="141" t="s">
        <v>12</v>
      </c>
      <c r="D16" s="142"/>
      <c r="E16" s="142"/>
      <c r="F16" s="143"/>
    </row>
    <row r="17" spans="2:6" ht="14.25" thickBot="1">
      <c r="B17" s="140"/>
      <c r="C17" s="83" t="s">
        <v>13</v>
      </c>
      <c r="D17" s="84" t="s">
        <v>14</v>
      </c>
      <c r="E17" s="85" t="s">
        <v>15</v>
      </c>
      <c r="F17" s="86" t="s">
        <v>16</v>
      </c>
    </row>
    <row r="18" spans="2:6" ht="14.25" thickTop="1">
      <c r="B18" s="71" t="s">
        <v>6</v>
      </c>
      <c r="C18" s="87">
        <f>C8</f>
        <v>40573</v>
      </c>
      <c r="D18" s="87">
        <v>40538</v>
      </c>
      <c r="E18" s="88">
        <f>+C18-D18</f>
        <v>35</v>
      </c>
      <c r="F18" s="89">
        <f>+E18/D18</f>
        <v>8.6338743894617397E-4</v>
      </c>
    </row>
    <row r="19" spans="2:6">
      <c r="B19" s="76" t="s">
        <v>7</v>
      </c>
      <c r="C19" s="90">
        <f>C9</f>
        <v>1583</v>
      </c>
      <c r="D19" s="90">
        <v>1586</v>
      </c>
      <c r="E19" s="78">
        <f>+C19-D19</f>
        <v>-3</v>
      </c>
      <c r="F19" s="91">
        <f>+E19/D19</f>
        <v>-1.8915510718789407E-3</v>
      </c>
    </row>
    <row r="20" spans="2:6">
      <c r="B20" s="76" t="s">
        <v>8</v>
      </c>
      <c r="C20" s="90">
        <f t="shared" ref="C20:C21" si="1">C10</f>
        <v>5861</v>
      </c>
      <c r="D20" s="90">
        <v>5862</v>
      </c>
      <c r="E20" s="78">
        <f>+C20-D20</f>
        <v>-1</v>
      </c>
      <c r="F20" s="91">
        <f>+E20/D20</f>
        <v>-1.7059024223814399E-4</v>
      </c>
    </row>
    <row r="21" spans="2:6" ht="14.25" thickBot="1">
      <c r="B21" s="76" t="s">
        <v>9</v>
      </c>
      <c r="C21" s="90">
        <f t="shared" si="1"/>
        <v>3003</v>
      </c>
      <c r="D21" s="90">
        <v>3009</v>
      </c>
      <c r="E21" s="78">
        <f>+C21-D21</f>
        <v>-6</v>
      </c>
      <c r="F21" s="91">
        <f>+E21/D21</f>
        <v>-1.9940179461615153E-3</v>
      </c>
    </row>
    <row r="22" spans="2:6" ht="14.25" thickTop="1">
      <c r="B22" s="80" t="s">
        <v>10</v>
      </c>
      <c r="C22" s="81">
        <f>C12</f>
        <v>51020</v>
      </c>
      <c r="D22" s="81">
        <f>SUM(D18:D21)</f>
        <v>50995</v>
      </c>
      <c r="E22" s="92">
        <f>SUM(E18:E21)</f>
        <v>25</v>
      </c>
      <c r="F22" s="93">
        <f>+E22/D22</f>
        <v>4.9024414158250812E-4</v>
      </c>
    </row>
    <row r="23" spans="2:6">
      <c r="C23" s="41" t="s">
        <v>17</v>
      </c>
    </row>
    <row r="25" spans="2:6">
      <c r="B25" s="139" t="s">
        <v>1</v>
      </c>
      <c r="C25" s="141" t="s">
        <v>18</v>
      </c>
      <c r="D25" s="142"/>
      <c r="E25" s="142"/>
      <c r="F25" s="143"/>
    </row>
    <row r="26" spans="2:6" ht="14.25" thickBot="1">
      <c r="B26" s="140"/>
      <c r="C26" s="94" t="s">
        <v>13</v>
      </c>
      <c r="D26" s="83" t="s">
        <v>14</v>
      </c>
      <c r="E26" s="83" t="s">
        <v>15</v>
      </c>
      <c r="F26" s="86" t="s">
        <v>16</v>
      </c>
    </row>
    <row r="27" spans="2:6" ht="14.25" thickTop="1">
      <c r="B27" s="71" t="s">
        <v>6</v>
      </c>
      <c r="C27" s="95">
        <f>D8</f>
        <v>80918</v>
      </c>
      <c r="D27" s="87">
        <v>80826</v>
      </c>
      <c r="E27" s="96">
        <f>+C27-D27</f>
        <v>92</v>
      </c>
      <c r="F27" s="89">
        <f>+E27/D27</f>
        <v>1.13824759359612E-3</v>
      </c>
    </row>
    <row r="28" spans="2:6">
      <c r="B28" s="76" t="s">
        <v>7</v>
      </c>
      <c r="C28" s="97">
        <f>D9</f>
        <v>2908</v>
      </c>
      <c r="D28" s="97">
        <v>2916</v>
      </c>
      <c r="E28" s="78">
        <f>+C28-D28</f>
        <v>-8</v>
      </c>
      <c r="F28" s="91">
        <f>+E28/D28</f>
        <v>-2.7434842249657062E-3</v>
      </c>
    </row>
    <row r="29" spans="2:6">
      <c r="B29" s="76" t="s">
        <v>8</v>
      </c>
      <c r="C29" s="97">
        <f t="shared" ref="C29:C30" si="2">D10</f>
        <v>12083</v>
      </c>
      <c r="D29" s="97">
        <v>12075</v>
      </c>
      <c r="E29" s="78">
        <f>+C29-D29</f>
        <v>8</v>
      </c>
      <c r="F29" s="91">
        <f>+E29/D29</f>
        <v>6.6252587991718422E-4</v>
      </c>
    </row>
    <row r="30" spans="2:6" ht="14.25" thickBot="1">
      <c r="B30" s="76" t="s">
        <v>9</v>
      </c>
      <c r="C30" s="97">
        <f t="shared" si="2"/>
        <v>6288</v>
      </c>
      <c r="D30" s="98">
        <v>6304</v>
      </c>
      <c r="E30" s="78">
        <f>+C30-D30</f>
        <v>-16</v>
      </c>
      <c r="F30" s="91">
        <f>+E30/D30</f>
        <v>-2.5380710659898475E-3</v>
      </c>
    </row>
    <row r="31" spans="2:6" ht="14.25" thickTop="1">
      <c r="B31" s="80" t="s">
        <v>10</v>
      </c>
      <c r="C31" s="81">
        <f>D12</f>
        <v>102197</v>
      </c>
      <c r="D31" s="81">
        <f>SUM(D27:D30)</f>
        <v>102121</v>
      </c>
      <c r="E31" s="92">
        <f>SUM(E27:E30)</f>
        <v>76</v>
      </c>
      <c r="F31" s="93">
        <f>+E31/D31</f>
        <v>7.4421519569921953E-4</v>
      </c>
    </row>
    <row r="32" spans="2:6">
      <c r="C32" s="41" t="s">
        <v>19</v>
      </c>
    </row>
    <row r="33" spans="3:5" ht="14.25" thickBot="1"/>
    <row r="34" spans="3:5" ht="14.25" thickBot="1">
      <c r="C34" s="131" t="s">
        <v>20</v>
      </c>
      <c r="D34" s="132"/>
      <c r="E34" s="133"/>
    </row>
    <row r="35" spans="3:5" ht="14.25" thickBot="1">
      <c r="C35" s="99" t="s">
        <v>21</v>
      </c>
      <c r="D35" s="99" t="s">
        <v>22</v>
      </c>
      <c r="E35" s="99" t="s">
        <v>23</v>
      </c>
    </row>
    <row r="36" spans="3:5" ht="14.25" thickBot="1">
      <c r="C36" s="100">
        <v>86</v>
      </c>
      <c r="D36" s="100">
        <v>90</v>
      </c>
      <c r="E36" s="101">
        <f>C36-D36</f>
        <v>-4</v>
      </c>
    </row>
    <row r="37" spans="3:5" ht="14.25" thickBot="1">
      <c r="C37" s="131" t="s">
        <v>24</v>
      </c>
      <c r="D37" s="132"/>
      <c r="E37" s="133"/>
    </row>
    <row r="38" spans="3:5" ht="14.25" thickBot="1">
      <c r="C38" s="99" t="s">
        <v>25</v>
      </c>
      <c r="D38" s="99" t="s">
        <v>26</v>
      </c>
      <c r="E38" s="99" t="s">
        <v>23</v>
      </c>
    </row>
    <row r="39" spans="3:5" ht="14.25" thickBot="1">
      <c r="C39" s="100">
        <v>378</v>
      </c>
      <c r="D39" s="102">
        <v>298</v>
      </c>
      <c r="E39" s="101">
        <f>C39-D39</f>
        <v>80</v>
      </c>
    </row>
    <row r="40" spans="3:5" ht="14.25" thickBot="1">
      <c r="C40" s="134" t="s">
        <v>27</v>
      </c>
      <c r="D40" s="135"/>
      <c r="E40" s="63">
        <f>E36+E39</f>
        <v>76</v>
      </c>
    </row>
    <row r="41" spans="3:5" ht="14.25" thickBot="1">
      <c r="C41" s="134" t="s">
        <v>28</v>
      </c>
      <c r="D41" s="135"/>
      <c r="E41" s="63">
        <v>-862</v>
      </c>
    </row>
    <row r="42" spans="3:5">
      <c r="C42" s="103"/>
      <c r="D42" s="103"/>
      <c r="E42" s="104"/>
    </row>
    <row r="43" spans="3:5" ht="14.25" thickBot="1"/>
    <row r="44" spans="3:5" ht="14.25" thickBot="1">
      <c r="D44" s="105" t="s">
        <v>29</v>
      </c>
      <c r="E44" s="106" t="s">
        <v>30</v>
      </c>
    </row>
    <row r="45" spans="3:5" ht="14.25" thickTop="1">
      <c r="D45" s="107" t="s">
        <v>31</v>
      </c>
      <c r="E45" s="48">
        <v>15566</v>
      </c>
    </row>
    <row r="46" spans="3:5">
      <c r="D46" s="44" t="s">
        <v>32</v>
      </c>
      <c r="E46" s="49">
        <v>56550</v>
      </c>
    </row>
    <row r="47" spans="3:5">
      <c r="D47" s="44" t="s">
        <v>33</v>
      </c>
      <c r="E47" s="49">
        <v>30081</v>
      </c>
    </row>
    <row r="48" spans="3:5">
      <c r="D48" s="44" t="s">
        <v>34</v>
      </c>
      <c r="E48" s="49">
        <f>E45+E46+E47</f>
        <v>102197</v>
      </c>
    </row>
    <row r="49" spans="4:5">
      <c r="D49" s="44" t="s">
        <v>35</v>
      </c>
      <c r="E49" s="45">
        <f>E47/E48</f>
        <v>0.2943432781784201</v>
      </c>
    </row>
    <row r="50" spans="4:5" ht="14.25" customHeight="1" thickBot="1">
      <c r="D50" s="108" t="s">
        <v>36</v>
      </c>
      <c r="E50" s="47">
        <v>47.181742125502709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opLeftCell="A22" zoomScaleNormal="100" zoomScaleSheetLayoutView="115" workbookViewId="0">
      <selection activeCell="E40" sqref="E40"/>
    </sheetView>
  </sheetViews>
  <sheetFormatPr defaultRowHeight="13.5"/>
  <cols>
    <col min="1" max="1" width="9" style="65"/>
    <col min="2" max="2" width="15" style="41" customWidth="1"/>
    <col min="3" max="3" width="9.625" style="41" customWidth="1"/>
    <col min="4" max="6" width="13.5" style="41" customWidth="1"/>
    <col min="7" max="16384" width="9" style="65"/>
  </cols>
  <sheetData>
    <row r="1" spans="2:7">
      <c r="B1" s="136" t="s">
        <v>0</v>
      </c>
      <c r="C1" s="136"/>
      <c r="D1" s="136"/>
      <c r="E1" s="136"/>
      <c r="F1" s="136"/>
    </row>
    <row r="2" spans="2:7">
      <c r="E2" s="137" t="s">
        <v>63</v>
      </c>
      <c r="F2" s="137"/>
    </row>
    <row r="3" spans="2:7">
      <c r="E3" s="109"/>
      <c r="F3" s="109"/>
    </row>
    <row r="4" spans="2:7">
      <c r="E4" s="109"/>
      <c r="F4" s="109"/>
    </row>
    <row r="5" spans="2:7">
      <c r="E5" s="109"/>
      <c r="F5" s="109"/>
    </row>
    <row r="6" spans="2:7">
      <c r="E6" s="109"/>
      <c r="F6" s="109"/>
    </row>
    <row r="7" spans="2:7" ht="14.25" thickBot="1">
      <c r="B7" s="67" t="s">
        <v>1</v>
      </c>
      <c r="C7" s="68" t="s">
        <v>2</v>
      </c>
      <c r="D7" s="69" t="s">
        <v>3</v>
      </c>
      <c r="E7" s="69" t="s">
        <v>4</v>
      </c>
      <c r="F7" s="70" t="s">
        <v>5</v>
      </c>
    </row>
    <row r="8" spans="2:7" ht="14.25" thickTop="1">
      <c r="B8" s="71" t="s">
        <v>6</v>
      </c>
      <c r="C8" s="72">
        <v>40600</v>
      </c>
      <c r="D8" s="73">
        <f>E8+F8</f>
        <v>80943</v>
      </c>
      <c r="E8" s="73">
        <v>38784</v>
      </c>
      <c r="F8" s="74">
        <v>42159</v>
      </c>
      <c r="G8" s="75"/>
    </row>
    <row r="9" spans="2:7">
      <c r="B9" s="76" t="s">
        <v>7</v>
      </c>
      <c r="C9" s="77">
        <v>1578</v>
      </c>
      <c r="D9" s="73">
        <f t="shared" ref="D9:D11" si="0">E9+F9</f>
        <v>2899</v>
      </c>
      <c r="E9" s="78">
        <v>1385</v>
      </c>
      <c r="F9" s="79">
        <v>1514</v>
      </c>
      <c r="G9" s="75"/>
    </row>
    <row r="10" spans="2:7">
      <c r="B10" s="76" t="s">
        <v>8</v>
      </c>
      <c r="C10" s="77">
        <v>5856</v>
      </c>
      <c r="D10" s="73">
        <f t="shared" si="0"/>
        <v>12071</v>
      </c>
      <c r="E10" s="78">
        <v>5732</v>
      </c>
      <c r="F10" s="79">
        <v>6339</v>
      </c>
      <c r="G10" s="75"/>
    </row>
    <row r="11" spans="2:7" ht="14.25" thickBot="1">
      <c r="B11" s="76" t="s">
        <v>9</v>
      </c>
      <c r="C11" s="77">
        <v>2998</v>
      </c>
      <c r="D11" s="73">
        <f t="shared" si="0"/>
        <v>6278</v>
      </c>
      <c r="E11" s="78">
        <v>2965</v>
      </c>
      <c r="F11" s="79">
        <v>3313</v>
      </c>
      <c r="G11" s="75"/>
    </row>
    <row r="12" spans="2:7" ht="14.25" thickTop="1">
      <c r="B12" s="80" t="s">
        <v>10</v>
      </c>
      <c r="C12" s="81">
        <f>C8+C9+C10+C11</f>
        <v>51032</v>
      </c>
      <c r="D12" s="82">
        <f>D8+D9+D10+D11</f>
        <v>102191</v>
      </c>
      <c r="E12" s="82">
        <f>E8+E9+E10+E11</f>
        <v>48866</v>
      </c>
      <c r="F12" s="82">
        <f>F8+F9+F10+F11</f>
        <v>53325</v>
      </c>
    </row>
    <row r="14" spans="2:7">
      <c r="B14" s="138" t="s">
        <v>11</v>
      </c>
      <c r="C14" s="138"/>
      <c r="D14" s="138"/>
      <c r="E14" s="138"/>
      <c r="F14" s="138"/>
    </row>
    <row r="16" spans="2:7">
      <c r="B16" s="139" t="s">
        <v>1</v>
      </c>
      <c r="C16" s="141" t="s">
        <v>12</v>
      </c>
      <c r="D16" s="142"/>
      <c r="E16" s="142"/>
      <c r="F16" s="143"/>
    </row>
    <row r="17" spans="2:6" ht="14.25" thickBot="1">
      <c r="B17" s="140"/>
      <c r="C17" s="83" t="s">
        <v>13</v>
      </c>
      <c r="D17" s="84" t="s">
        <v>14</v>
      </c>
      <c r="E17" s="85" t="s">
        <v>15</v>
      </c>
      <c r="F17" s="86" t="s">
        <v>16</v>
      </c>
    </row>
    <row r="18" spans="2:6" ht="14.25" thickTop="1">
      <c r="B18" s="71" t="s">
        <v>6</v>
      </c>
      <c r="C18" s="87">
        <f>C8</f>
        <v>40600</v>
      </c>
      <c r="D18" s="87">
        <v>40573</v>
      </c>
      <c r="E18" s="88">
        <f>+C18-D18</f>
        <v>27</v>
      </c>
      <c r="F18" s="89">
        <f>+E18/D18</f>
        <v>6.6546718260912432E-4</v>
      </c>
    </row>
    <row r="19" spans="2:6">
      <c r="B19" s="76" t="s">
        <v>7</v>
      </c>
      <c r="C19" s="90">
        <f>C9</f>
        <v>1578</v>
      </c>
      <c r="D19" s="90">
        <v>1583</v>
      </c>
      <c r="E19" s="78">
        <f>+C19-D19</f>
        <v>-5</v>
      </c>
      <c r="F19" s="91">
        <f>+E19/D19</f>
        <v>-3.1585596967782692E-3</v>
      </c>
    </row>
    <row r="20" spans="2:6">
      <c r="B20" s="76" t="s">
        <v>8</v>
      </c>
      <c r="C20" s="90">
        <f t="shared" ref="C20:C21" si="1">C10</f>
        <v>5856</v>
      </c>
      <c r="D20" s="90">
        <v>5861</v>
      </c>
      <c r="E20" s="78">
        <f>+C20-D20</f>
        <v>-5</v>
      </c>
      <c r="F20" s="91">
        <f>+E20/D20</f>
        <v>-8.5309674117044871E-4</v>
      </c>
    </row>
    <row r="21" spans="2:6" ht="14.25" thickBot="1">
      <c r="B21" s="76" t="s">
        <v>9</v>
      </c>
      <c r="C21" s="90">
        <f t="shared" si="1"/>
        <v>2998</v>
      </c>
      <c r="D21" s="90">
        <v>3003</v>
      </c>
      <c r="E21" s="78">
        <f>+C21-D21</f>
        <v>-5</v>
      </c>
      <c r="F21" s="91">
        <f>+E21/D21</f>
        <v>-1.665001665001665E-3</v>
      </c>
    </row>
    <row r="22" spans="2:6" ht="14.25" thickTop="1">
      <c r="B22" s="80" t="s">
        <v>10</v>
      </c>
      <c r="C22" s="81">
        <f>C12</f>
        <v>51032</v>
      </c>
      <c r="D22" s="81">
        <f>SUM(D18:D21)</f>
        <v>51020</v>
      </c>
      <c r="E22" s="92">
        <f>SUM(E18:E21)</f>
        <v>12</v>
      </c>
      <c r="F22" s="93">
        <f>+E22/D22</f>
        <v>2.3520188161505292E-4</v>
      </c>
    </row>
    <row r="23" spans="2:6">
      <c r="C23" s="41" t="s">
        <v>17</v>
      </c>
    </row>
    <row r="25" spans="2:6">
      <c r="B25" s="139" t="s">
        <v>1</v>
      </c>
      <c r="C25" s="141" t="s">
        <v>18</v>
      </c>
      <c r="D25" s="142"/>
      <c r="E25" s="142"/>
      <c r="F25" s="143"/>
    </row>
    <row r="26" spans="2:6" ht="14.25" thickBot="1">
      <c r="B26" s="140"/>
      <c r="C26" s="94" t="s">
        <v>13</v>
      </c>
      <c r="D26" s="83" t="s">
        <v>14</v>
      </c>
      <c r="E26" s="83" t="s">
        <v>15</v>
      </c>
      <c r="F26" s="86" t="s">
        <v>16</v>
      </c>
    </row>
    <row r="27" spans="2:6" ht="14.25" thickTop="1">
      <c r="B27" s="71" t="s">
        <v>6</v>
      </c>
      <c r="C27" s="95">
        <f>D8</f>
        <v>80943</v>
      </c>
      <c r="D27" s="87">
        <v>80918</v>
      </c>
      <c r="E27" s="96">
        <f>+C27-D27</f>
        <v>25</v>
      </c>
      <c r="F27" s="89">
        <f>+E27/D27</f>
        <v>3.0895474430905358E-4</v>
      </c>
    </row>
    <row r="28" spans="2:6">
      <c r="B28" s="76" t="s">
        <v>7</v>
      </c>
      <c r="C28" s="97">
        <f>D9</f>
        <v>2899</v>
      </c>
      <c r="D28" s="97">
        <v>2908</v>
      </c>
      <c r="E28" s="78">
        <f>+C28-D28</f>
        <v>-9</v>
      </c>
      <c r="F28" s="91">
        <f>+E28/D28</f>
        <v>-3.0949105914718019E-3</v>
      </c>
    </row>
    <row r="29" spans="2:6">
      <c r="B29" s="76" t="s">
        <v>8</v>
      </c>
      <c r="C29" s="97">
        <f t="shared" ref="C29:C30" si="2">D10</f>
        <v>12071</v>
      </c>
      <c r="D29" s="97">
        <v>12083</v>
      </c>
      <c r="E29" s="78">
        <f>+C29-D29</f>
        <v>-12</v>
      </c>
      <c r="F29" s="91">
        <f>+E29/D29</f>
        <v>-9.9313084498882723E-4</v>
      </c>
    </row>
    <row r="30" spans="2:6" ht="14.25" thickBot="1">
      <c r="B30" s="76" t="s">
        <v>9</v>
      </c>
      <c r="C30" s="97">
        <f t="shared" si="2"/>
        <v>6278</v>
      </c>
      <c r="D30" s="98">
        <v>6288</v>
      </c>
      <c r="E30" s="78">
        <f>+C30-D30</f>
        <v>-10</v>
      </c>
      <c r="F30" s="91">
        <f>+E30/D30</f>
        <v>-1.5903307888040711E-3</v>
      </c>
    </row>
    <row r="31" spans="2:6" ht="14.25" thickTop="1">
      <c r="B31" s="80" t="s">
        <v>10</v>
      </c>
      <c r="C31" s="81">
        <f>D12</f>
        <v>102191</v>
      </c>
      <c r="D31" s="81">
        <f>SUM(D27:D30)</f>
        <v>102197</v>
      </c>
      <c r="E31" s="92">
        <f>SUM(E27:E30)</f>
        <v>-6</v>
      </c>
      <c r="F31" s="93">
        <f>+E31/D31</f>
        <v>-5.8710138262375607E-5</v>
      </c>
    </row>
    <row r="32" spans="2:6">
      <c r="C32" s="41" t="s">
        <v>19</v>
      </c>
    </row>
    <row r="33" spans="3:5" ht="14.25" thickBot="1"/>
    <row r="34" spans="3:5" ht="14.25" thickBot="1">
      <c r="C34" s="131" t="s">
        <v>20</v>
      </c>
      <c r="D34" s="132"/>
      <c r="E34" s="133"/>
    </row>
    <row r="35" spans="3:5" ht="14.25" thickBot="1">
      <c r="C35" s="99" t="s">
        <v>21</v>
      </c>
      <c r="D35" s="99" t="s">
        <v>22</v>
      </c>
      <c r="E35" s="99" t="s">
        <v>23</v>
      </c>
    </row>
    <row r="36" spans="3:5" ht="14.25" thickBot="1">
      <c r="C36" s="100">
        <v>87</v>
      </c>
      <c r="D36" s="100">
        <v>92</v>
      </c>
      <c r="E36" s="101">
        <f>C36-D36</f>
        <v>-5</v>
      </c>
    </row>
    <row r="37" spans="3:5" ht="14.25" thickBot="1">
      <c r="C37" s="131" t="s">
        <v>24</v>
      </c>
      <c r="D37" s="132"/>
      <c r="E37" s="133"/>
    </row>
    <row r="38" spans="3:5" ht="14.25" thickBot="1">
      <c r="C38" s="99" t="s">
        <v>25</v>
      </c>
      <c r="D38" s="99" t="s">
        <v>26</v>
      </c>
      <c r="E38" s="99" t="s">
        <v>23</v>
      </c>
    </row>
    <row r="39" spans="3:5" ht="14.25" thickBot="1">
      <c r="C39" s="100">
        <v>227</v>
      </c>
      <c r="D39" s="102">
        <v>227</v>
      </c>
      <c r="E39" s="101">
        <f>C39-D39</f>
        <v>0</v>
      </c>
    </row>
    <row r="40" spans="3:5" ht="14.25" thickBot="1">
      <c r="C40" s="134" t="s">
        <v>27</v>
      </c>
      <c r="D40" s="135"/>
      <c r="E40" s="63">
        <v>-6</v>
      </c>
    </row>
    <row r="41" spans="3:5" ht="14.25" thickBot="1">
      <c r="C41" s="134" t="s">
        <v>28</v>
      </c>
      <c r="D41" s="135"/>
      <c r="E41" s="63">
        <v>-857</v>
      </c>
    </row>
    <row r="42" spans="3:5">
      <c r="C42" s="103"/>
      <c r="D42" s="103"/>
      <c r="E42" s="104"/>
    </row>
    <row r="43" spans="3:5" ht="14.25" thickBot="1"/>
    <row r="44" spans="3:5" ht="14.25" thickBot="1">
      <c r="D44" s="105" t="s">
        <v>29</v>
      </c>
      <c r="E44" s="106" t="s">
        <v>30</v>
      </c>
    </row>
    <row r="45" spans="3:5" ht="14.25" thickTop="1">
      <c r="D45" s="107" t="s">
        <v>31</v>
      </c>
      <c r="E45" s="48">
        <v>15562</v>
      </c>
    </row>
    <row r="46" spans="3:5">
      <c r="D46" s="44" t="s">
        <v>32</v>
      </c>
      <c r="E46" s="49">
        <v>56502</v>
      </c>
    </row>
    <row r="47" spans="3:5">
      <c r="D47" s="44" t="s">
        <v>33</v>
      </c>
      <c r="E47" s="49">
        <v>30127</v>
      </c>
    </row>
    <row r="48" spans="3:5">
      <c r="D48" s="44" t="s">
        <v>34</v>
      </c>
      <c r="E48" s="49">
        <f>E45+E46+E47</f>
        <v>102191</v>
      </c>
    </row>
    <row r="49" spans="4:5">
      <c r="D49" s="44" t="s">
        <v>35</v>
      </c>
      <c r="E49" s="45">
        <f>E47/E48</f>
        <v>0.29481069761524986</v>
      </c>
    </row>
    <row r="50" spans="4:5" ht="14.25" customHeight="1" thickBot="1">
      <c r="D50" s="108" t="s">
        <v>36</v>
      </c>
      <c r="E50" s="47">
        <v>47.185823604818431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R2.1月末</vt:lpstr>
      <vt:lpstr>R2.2月末</vt:lpstr>
      <vt:lpstr>R2.3月末 </vt:lpstr>
      <vt:lpstr>R2.4月末 </vt:lpstr>
      <vt:lpstr>R2.5月末</vt:lpstr>
      <vt:lpstr>R2.6月末</vt:lpstr>
      <vt:lpstr>R2.7月末</vt:lpstr>
      <vt:lpstr>R2.8月末</vt:lpstr>
      <vt:lpstr>R2.9月末</vt:lpstr>
      <vt:lpstr>R2.10月末</vt:lpstr>
      <vt:lpstr>R2.11月末 </vt:lpstr>
      <vt:lpstr>R2.12月末 </vt:lpstr>
      <vt:lpstr>累計（2020年）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PC120002KANOYA</dc:creator>
  <cp:lastModifiedBy>統計事務02</cp:lastModifiedBy>
  <cp:lastPrinted>2021-01-15T10:11:40Z</cp:lastPrinted>
  <dcterms:created xsi:type="dcterms:W3CDTF">2018-02-21T04:30:23Z</dcterms:created>
  <dcterms:modified xsi:type="dcterms:W3CDTF">2021-01-15T10:11:42Z</dcterms:modified>
</cp:coreProperties>
</file>